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eflamb.sharepoint.com/sites/documents/insight/Jobs/"/>
    </mc:Choice>
  </mc:AlternateContent>
  <xr:revisionPtr revIDLastSave="2" documentId="8_{84EC66CE-A99D-452D-AAA4-CF2A083AF370}" xr6:coauthVersionLast="47" xr6:coauthVersionMax="47" xr10:uidLastSave="{ECC443E5-C14E-4CB2-BD8C-00043CB62E05}"/>
  <bookViews>
    <workbookView xWindow="28680" yWindow="-4095" windowWidth="29040" windowHeight="16440" tabRatio="801" xr2:uid="{00000000-000D-0000-FFFF-FFFF00000000}"/>
  </bookViews>
  <sheets>
    <sheet name="Summary" sheetId="1" r:id="rId1"/>
    <sheet name="Table 6.1" sheetId="7" r:id="rId2"/>
    <sheet name="Table 6.2" sheetId="9" r:id="rId3"/>
    <sheet name="Table 6.3" sheetId="8" r:id="rId4"/>
    <sheet name="Table 6.4" sheetId="10" r:id="rId5"/>
    <sheet name="Table 6.5" sheetId="3" r:id="rId6"/>
    <sheet name="Table 6.6" sheetId="12" r:id="rId7"/>
    <sheet name="Graphs" sheetId="27" r:id="rId8"/>
  </sheets>
  <definedNames>
    <definedName name="_xlnm.Print_Area" localSheetId="7">Graphs!$A$1:$N$55</definedName>
    <definedName name="_xlnm.Print_Area" localSheetId="0">Summary!$B$1:$G$55</definedName>
    <definedName name="_xlnm.Print_Titles" localSheetId="1">'Table 6.1'!$1:$6</definedName>
    <definedName name="_xlnm.Print_Titles" localSheetId="2">'Table 6.2'!$1:$6</definedName>
    <definedName name="_xlnm.Print_Titles" localSheetId="3">'Table 6.3'!$1:$6</definedName>
    <definedName name="_xlnm.Print_Titles" localSheetId="4">'Table 6.4'!$1:$6</definedName>
    <definedName name="_xlnm.Print_Titles" localSheetId="6">'Table 6.6'!$1:$4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D6" i="1"/>
  <c r="D5" i="1"/>
  <c r="S70" i="3"/>
  <c r="T70" i="3"/>
  <c r="S71" i="3"/>
  <c r="T71" i="3"/>
  <c r="S72" i="3"/>
  <c r="T72" i="3"/>
  <c r="S73" i="3"/>
  <c r="T73" i="3"/>
  <c r="P70" i="3"/>
  <c r="P71" i="3"/>
  <c r="P72" i="3"/>
  <c r="P73" i="3"/>
  <c r="S60" i="3"/>
  <c r="T60" i="3"/>
  <c r="S61" i="3"/>
  <c r="T61" i="3"/>
  <c r="S62" i="3"/>
  <c r="T62" i="3"/>
  <c r="S63" i="3"/>
  <c r="T63" i="3"/>
  <c r="S64" i="3"/>
  <c r="T64" i="3"/>
  <c r="S65" i="3"/>
  <c r="T65" i="3"/>
  <c r="S66" i="3"/>
  <c r="T66" i="3"/>
  <c r="S67" i="3"/>
  <c r="T67" i="3"/>
  <c r="S68" i="3"/>
  <c r="T68" i="3"/>
  <c r="S69" i="3"/>
  <c r="T69" i="3"/>
  <c r="P67" i="3"/>
  <c r="P68" i="3"/>
  <c r="P69" i="3"/>
  <c r="P60" i="3"/>
  <c r="P61" i="3"/>
  <c r="P62" i="3"/>
  <c r="P63" i="3"/>
  <c r="P64" i="3"/>
  <c r="P65" i="3"/>
  <c r="P66" i="3"/>
  <c r="S57" i="3" l="1"/>
  <c r="P57" i="3" s="1"/>
  <c r="T57" i="3"/>
  <c r="S58" i="3"/>
  <c r="P58" i="3" s="1"/>
  <c r="T58" i="3"/>
  <c r="S59" i="3"/>
  <c r="P59" i="3" s="1"/>
  <c r="T59" i="3"/>
  <c r="P10" i="3" l="1"/>
  <c r="P13" i="3"/>
  <c r="S56" i="3"/>
  <c r="P56" i="3" s="1"/>
  <c r="T56" i="3"/>
  <c r="E13" i="1"/>
  <c r="E12" i="1"/>
  <c r="E11" i="1"/>
  <c r="E10" i="1"/>
  <c r="E9" i="1"/>
  <c r="D13" i="1"/>
  <c r="D12" i="1"/>
  <c r="D11" i="1"/>
  <c r="D10" i="1"/>
  <c r="D9" i="1"/>
  <c r="T55" i="3" l="1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S55" i="3"/>
  <c r="P55" i="3" s="1"/>
  <c r="S54" i="3"/>
  <c r="P54" i="3" s="1"/>
  <c r="S53" i="3"/>
  <c r="P53" i="3" s="1"/>
  <c r="S52" i="3"/>
  <c r="P52" i="3" s="1"/>
  <c r="S51" i="3"/>
  <c r="P51" i="3" s="1"/>
  <c r="S50" i="3"/>
  <c r="P50" i="3" s="1"/>
  <c r="S49" i="3"/>
  <c r="P49" i="3" s="1"/>
  <c r="S48" i="3"/>
  <c r="P48" i="3" s="1"/>
  <c r="S47" i="3"/>
  <c r="P47" i="3" s="1"/>
  <c r="S46" i="3"/>
  <c r="P46" i="3" s="1"/>
  <c r="S45" i="3"/>
  <c r="P45" i="3" s="1"/>
  <c r="S44" i="3"/>
  <c r="P44" i="3" s="1"/>
  <c r="S43" i="3"/>
  <c r="P43" i="3" s="1"/>
  <c r="S42" i="3"/>
  <c r="P42" i="3" s="1"/>
  <c r="S41" i="3"/>
  <c r="P41" i="3" s="1"/>
  <c r="S40" i="3"/>
  <c r="P40" i="3" s="1"/>
  <c r="S39" i="3"/>
  <c r="P39" i="3" s="1"/>
  <c r="S38" i="3"/>
  <c r="P38" i="3" s="1"/>
  <c r="S37" i="3"/>
  <c r="P37" i="3" s="1"/>
  <c r="S36" i="3"/>
  <c r="P36" i="3" s="1"/>
  <c r="S35" i="3"/>
  <c r="P35" i="3" s="1"/>
  <c r="S34" i="3"/>
  <c r="P34" i="3" s="1"/>
  <c r="S33" i="3"/>
  <c r="P33" i="3" s="1"/>
  <c r="S32" i="3"/>
  <c r="P32" i="3" s="1"/>
  <c r="S31" i="3"/>
  <c r="P31" i="3" s="1"/>
  <c r="S30" i="3"/>
  <c r="P30" i="3" s="1"/>
  <c r="S29" i="3"/>
  <c r="P29" i="3" s="1"/>
  <c r="S28" i="3"/>
  <c r="P28" i="3" s="1"/>
  <c r="S27" i="3"/>
  <c r="P27" i="3" s="1"/>
  <c r="S26" i="3"/>
  <c r="P26" i="3" s="1"/>
  <c r="S25" i="3"/>
  <c r="P25" i="3" s="1"/>
  <c r="S24" i="3"/>
  <c r="P24" i="3" s="1"/>
  <c r="S23" i="3"/>
  <c r="P23" i="3" s="1"/>
  <c r="S22" i="3"/>
  <c r="P22" i="3" s="1"/>
  <c r="S21" i="3"/>
  <c r="P21" i="3" s="1"/>
  <c r="S20" i="3"/>
  <c r="P20" i="3" s="1"/>
  <c r="S19" i="3"/>
  <c r="P19" i="3" s="1"/>
  <c r="S18" i="3"/>
  <c r="P18" i="3" s="1"/>
  <c r="S17" i="3"/>
  <c r="P17" i="3" s="1"/>
  <c r="S16" i="3"/>
  <c r="P16" i="3" s="1"/>
  <c r="S15" i="3"/>
  <c r="P15" i="3" s="1"/>
  <c r="S14" i="3"/>
  <c r="P14" i="3" s="1"/>
  <c r="S13" i="3"/>
  <c r="S12" i="3"/>
  <c r="P12" i="3" s="1"/>
  <c r="S11" i="3"/>
  <c r="P11" i="3" s="1"/>
  <c r="S10" i="3"/>
  <c r="S9" i="3"/>
  <c r="P9" i="3" s="1"/>
  <c r="S8" i="3"/>
  <c r="P8" i="3" s="1"/>
  <c r="S7" i="3"/>
  <c r="P7" i="3" s="1"/>
  <c r="S6" i="3"/>
  <c r="P6" i="3" s="1"/>
  <c r="B22" i="1" l="1"/>
</calcChain>
</file>

<file path=xl/sharedStrings.xml><?xml version="1.0" encoding="utf-8"?>
<sst xmlns="http://schemas.openxmlformats.org/spreadsheetml/2006/main" count="766" uniqueCount="191">
  <si>
    <t xml:space="preserve"> </t>
  </si>
  <si>
    <t>Year to Date</t>
  </si>
  <si>
    <t>Monthly</t>
  </si>
  <si>
    <t>Exports</t>
  </si>
  <si>
    <t>% Change on last Year</t>
  </si>
  <si>
    <t>% Change on last Month</t>
  </si>
  <si>
    <t xml:space="preserve">Wool Exports </t>
  </si>
  <si>
    <t>tonnes clean</t>
  </si>
  <si>
    <t>$000 FOB</t>
  </si>
  <si>
    <t xml:space="preserve">Price per tonne clean </t>
  </si>
  <si>
    <r>
      <t xml:space="preserve">Fine wool </t>
    </r>
    <r>
      <rPr>
        <sz val="8"/>
        <rFont val="Arial"/>
        <family val="2"/>
      </rPr>
      <t xml:space="preserve"> (&lt; 24.5 microns (µ))</t>
    </r>
  </si>
  <si>
    <t>$ per tonne FOB</t>
  </si>
  <si>
    <r>
      <t>Medium wool</t>
    </r>
    <r>
      <rPr>
        <sz val="8"/>
        <rFont val="Arial"/>
        <family val="2"/>
      </rPr>
      <t xml:space="preserve"> (24.5 to 31.4µ)</t>
    </r>
  </si>
  <si>
    <r>
      <t xml:space="preserve">Fine crossbred wool </t>
    </r>
    <r>
      <rPr>
        <sz val="8"/>
        <rFont val="Arial"/>
        <family val="2"/>
      </rPr>
      <t>(&gt; 31.4 to 35.4µ)</t>
    </r>
  </si>
  <si>
    <r>
      <t xml:space="preserve">Strong wool </t>
    </r>
    <r>
      <rPr>
        <sz val="8"/>
        <rFont val="Arial"/>
        <family val="2"/>
      </rPr>
      <t>(&gt; 35.4µ)</t>
    </r>
  </si>
  <si>
    <t>All wool</t>
  </si>
  <si>
    <t>Trade weighted exchange rate changes for the period compared with the same period for the previous year.</t>
  </si>
  <si>
    <t>Currency*</t>
  </si>
  <si>
    <t>% Change</t>
  </si>
  <si>
    <t>% of Exports</t>
  </si>
  <si>
    <t>GBP</t>
  </si>
  <si>
    <t>EUR</t>
  </si>
  <si>
    <t>AUD</t>
  </si>
  <si>
    <t>USD</t>
  </si>
  <si>
    <t>Any feedback on this report appreciated.</t>
  </si>
  <si>
    <t>Andrew Burtt</t>
  </si>
  <si>
    <t>Chief Economist</t>
  </si>
  <si>
    <t>Beef + Lamb New Zealand Economic Service</t>
  </si>
  <si>
    <t>PO Box 121, Wellington 6140, New Zealand</t>
  </si>
  <si>
    <t>Phone +64 (27) 652-9543</t>
  </si>
  <si>
    <t>Email: econ@beeflambnz.com</t>
  </si>
  <si>
    <t>Wool Exports: Volume</t>
  </si>
  <si>
    <t>World Region</t>
  </si>
  <si>
    <t>Country</t>
  </si>
  <si>
    <t>Greasy t</t>
  </si>
  <si>
    <t>Scoured t</t>
  </si>
  <si>
    <t>Slipe t</t>
  </si>
  <si>
    <t>Actual t</t>
  </si>
  <si>
    <t>Clean t</t>
  </si>
  <si>
    <t>Africa</t>
  </si>
  <si>
    <t>Mauritius</t>
  </si>
  <si>
    <t>Morocco</t>
  </si>
  <si>
    <t>South Africa</t>
  </si>
  <si>
    <t xml:space="preserve">Africa             </t>
  </si>
  <si>
    <t>European Union</t>
  </si>
  <si>
    <t>Belgium</t>
  </si>
  <si>
    <t>Czechia</t>
  </si>
  <si>
    <t>Denmark</t>
  </si>
  <si>
    <t>Estonia</t>
  </si>
  <si>
    <t>France</t>
  </si>
  <si>
    <t>Germany</t>
  </si>
  <si>
    <t>Hungary</t>
  </si>
  <si>
    <t>Italy</t>
  </si>
  <si>
    <t>Latvia</t>
  </si>
  <si>
    <t>Lithuania</t>
  </si>
  <si>
    <t>Poland</t>
  </si>
  <si>
    <t>Portugal</t>
  </si>
  <si>
    <t>Romania</t>
  </si>
  <si>
    <t>Spain</t>
  </si>
  <si>
    <t>United Kingdom</t>
  </si>
  <si>
    <t xml:space="preserve">European Union     </t>
  </si>
  <si>
    <t>Eastern Europe</t>
  </si>
  <si>
    <t>Mongolia</t>
  </si>
  <si>
    <t xml:space="preserve">Eastern Europe     </t>
  </si>
  <si>
    <t>Mediterranean</t>
  </si>
  <si>
    <t>Turkey</t>
  </si>
  <si>
    <t xml:space="preserve">Mediterranean      </t>
  </si>
  <si>
    <t>Middle East</t>
  </si>
  <si>
    <t>Egypt</t>
  </si>
  <si>
    <t xml:space="preserve">Middle East        </t>
  </si>
  <si>
    <t>North America</t>
  </si>
  <si>
    <t>Mexico</t>
  </si>
  <si>
    <t>United States of America</t>
  </si>
  <si>
    <t xml:space="preserve">North America      </t>
  </si>
  <si>
    <t>Northern Asia</t>
  </si>
  <si>
    <t>China</t>
  </si>
  <si>
    <t>Japan</t>
  </si>
  <si>
    <t xml:space="preserve">Northern Asia      </t>
  </si>
  <si>
    <t>Pacific</t>
  </si>
  <si>
    <t>Australia</t>
  </si>
  <si>
    <t xml:space="preserve">Pacific            </t>
  </si>
  <si>
    <t>Southern Asia</t>
  </si>
  <si>
    <t>India</t>
  </si>
  <si>
    <t>Nepal</t>
  </si>
  <si>
    <t>Pakistan</t>
  </si>
  <si>
    <t>Thailand</t>
  </si>
  <si>
    <t xml:space="preserve">Southern Asia      </t>
  </si>
  <si>
    <t>Western Europe</t>
  </si>
  <si>
    <t>Iceland</t>
  </si>
  <si>
    <t>Norway</t>
  </si>
  <si>
    <t xml:space="preserve">Western Europe     </t>
  </si>
  <si>
    <t>Total</t>
  </si>
  <si>
    <t>Source: Beef + Lamb New Zealand Economic Service</t>
  </si>
  <si>
    <t>Statistics New Zealand</t>
  </si>
  <si>
    <t>T-S TC WOOLSTATS.6 Table 6-1</t>
  </si>
  <si>
    <t>Wool Exports: FOB Value</t>
  </si>
  <si>
    <t>T-S TC WOOLSTATS.6 Table 6-2</t>
  </si>
  <si>
    <t>Wool Exports: Volume by Micron Group</t>
  </si>
  <si>
    <t>T-S TC WOOLSTATS.6 Table 6-3</t>
  </si>
  <si>
    <t>Wool Exports: FOB $ per Tonne by Micron Group</t>
  </si>
  <si>
    <t>T-S TC WOOLSTATS.6 Table 6-4</t>
  </si>
  <si>
    <t>Wool Exports: Volume Tonnes Clean By Month</t>
  </si>
  <si>
    <t>Trend</t>
  </si>
  <si>
    <t>Slope</t>
  </si>
  <si>
    <t>Count</t>
  </si>
  <si>
    <t>T-S TC WOOLSTATS.6 Table 6-5</t>
  </si>
  <si>
    <t>TC WOOLSTATS.6-6 Table 6-6</t>
  </si>
  <si>
    <t>Singapore</t>
  </si>
  <si>
    <t>Iran</t>
  </si>
  <si>
    <t>Bulgaria</t>
  </si>
  <si>
    <t>% Chg
Clean
Tonnes</t>
  </si>
  <si>
    <t>Clean t
Last yr</t>
  </si>
  <si>
    <t>% Chg
$000</t>
  </si>
  <si>
    <t>Total
$000
Last yr</t>
  </si>
  <si>
    <t>Total
$000</t>
  </si>
  <si>
    <t>Slipe
$000</t>
  </si>
  <si>
    <t>Scoured
$000</t>
  </si>
  <si>
    <t>Greasy
$000</t>
  </si>
  <si>
    <t>Str Xbd
clean t</t>
  </si>
  <si>
    <t>Fine Xbrd
clean t</t>
  </si>
  <si>
    <t>Med wool
clean t</t>
  </si>
  <si>
    <t>Fine wool
clean t</t>
  </si>
  <si>
    <t>All wool
$ / T
Clean
% change</t>
  </si>
  <si>
    <t>Str Xbd
$ / T
Clean
% change</t>
  </si>
  <si>
    <t>Fine Xbd
$ / T
Clean
% change</t>
  </si>
  <si>
    <t>Med wool
$ / T
Clean
% change</t>
  </si>
  <si>
    <t>Fine wool
$ / T
Clean
% change</t>
  </si>
  <si>
    <t>All wool
$ / T
Clean</t>
  </si>
  <si>
    <t>Str Xbd
$ / T
Clean</t>
  </si>
  <si>
    <t>Fine Xbd
$ / T
Clean</t>
  </si>
  <si>
    <t>Med wool
$ / T
Clean</t>
  </si>
  <si>
    <t>Fine wool
$ / T
Clean</t>
  </si>
  <si>
    <t>Wool
Clean
Tonnes</t>
  </si>
  <si>
    <t>Taiwan</t>
  </si>
  <si>
    <t>Wool Fibre
($000s)</t>
  </si>
  <si>
    <t>Carpet Yarn
($000s)</t>
  </si>
  <si>
    <t>Other Yarn
($000s)</t>
  </si>
  <si>
    <t>Tops/Sliver
($000s)</t>
  </si>
  <si>
    <t>Carpets
($000s)</t>
  </si>
  <si>
    <t>Rugs
($000s)</t>
  </si>
  <si>
    <t>Woven Apparel
($000s)</t>
  </si>
  <si>
    <t>Other Woollen
Products
($000s)</t>
  </si>
  <si>
    <t>Woollen
Exports
Total
($000s)</t>
  </si>
  <si>
    <t>Total
Woollen
Exports
(% chg)</t>
  </si>
  <si>
    <t>Totals</t>
  </si>
  <si>
    <t>2024
Jul</t>
  </si>
  <si>
    <t>2024
Aug</t>
  </si>
  <si>
    <t>2024
Sep</t>
  </si>
  <si>
    <t>2024
Oct</t>
  </si>
  <si>
    <t>2024
Nov</t>
  </si>
  <si>
    <t>2024
Dec</t>
  </si>
  <si>
    <t>2025
Jan</t>
  </si>
  <si>
    <t>2025
Feb</t>
  </si>
  <si>
    <t>2025
Mar</t>
  </si>
  <si>
    <t>2025
Apr</t>
  </si>
  <si>
    <t>2025
May</t>
  </si>
  <si>
    <t>2025
Jun</t>
  </si>
  <si>
    <t>P24006</t>
  </si>
  <si>
    <t>Greece</t>
  </si>
  <si>
    <t>Netherlands</t>
  </si>
  <si>
    <t>Sweden</t>
  </si>
  <si>
    <t>Ukraine</t>
  </si>
  <si>
    <t>United Arab Emirates</t>
  </si>
  <si>
    <t>Bangladesh</t>
  </si>
  <si>
    <t>Indonesia</t>
  </si>
  <si>
    <t>Switzerland</t>
  </si>
  <si>
    <t>Lao People's Democratic Republic</t>
  </si>
  <si>
    <t>Caribbean</t>
  </si>
  <si>
    <t>01 Jul 2024 to 31 Oct 2024</t>
  </si>
  <si>
    <t/>
  </si>
  <si>
    <t>Canada</t>
  </si>
  <si>
    <t>South America</t>
  </si>
  <si>
    <t>Uruguay</t>
  </si>
  <si>
    <t xml:space="preserve">South America      </t>
  </si>
  <si>
    <t>25 Nov 2024.</t>
  </si>
  <si>
    <t>Wool Exports - Raw and Further Processed $m FOB July 2024 to October 2024</t>
  </si>
  <si>
    <t>+1.2</t>
  </si>
  <si>
    <t>+127.6</t>
  </si>
  <si>
    <t>+10.5</t>
  </si>
  <si>
    <t>+30.9</t>
  </si>
  <si>
    <t>+2599.6</t>
  </si>
  <si>
    <t>+110.7</t>
  </si>
  <si>
    <t>+13.4</t>
  </si>
  <si>
    <t>+25.5</t>
  </si>
  <si>
    <t>+10.4</t>
  </si>
  <si>
    <t>+5.9</t>
  </si>
  <si>
    <t>+62.6</t>
  </si>
  <si>
    <t>Ship Stores</t>
  </si>
  <si>
    <t>+16.4</t>
  </si>
  <si>
    <t>Wool Export Data July 2024 to October 2024</t>
  </si>
  <si>
    <t>Given the above, the overall 15.8 per cent price increase can be split between a trade weighted exchange rate appreciation effect of 0.8 per cent and a market price increase of 16.7 per 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</si>
</sst>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_);[Red]\(&quot;$&quot;#,##0\)"/>
    <numFmt numFmtId="165" formatCode="##,##0.0"/>
    <numFmt numFmtId="166" formatCode="0.0"/>
    <numFmt numFmtId="167" formatCode="\+#,##0.0%;\-#,##0.0%"/>
    <numFmt numFmtId="168" formatCode="0.0%"/>
    <numFmt numFmtId="169" formatCode="#,##0.0"/>
    <numFmt numFmtId="170" formatCode="#,##0.0000"/>
    <numFmt numFmtId="171" formatCode="0.0000"/>
    <numFmt numFmtId="172" formatCode="#,##0.000"/>
    <numFmt numFmtId="173" formatCode="_(* #,##0.00_);_(* \(#,##0.00\);_(* &quot;-&quot;??_);_(@_)"/>
    <numFmt numFmtId="174" formatCode="dd\ mmmyy"/>
    <numFmt numFmtId="175" formatCode="dd\ mmmyy\ hh:mm"/>
    <numFmt numFmtId="176" formatCode="0.0_)"/>
    <numFmt numFmtId="179" formatCode="#,##0;[Red]\-#,##0;"/>
    <numFmt numFmtId="180" formatCode="#,##0.0;[Red]\-#,##0.0;"/>
    <numFmt numFmtId="181" formatCode="0.0;[Red]\-0.0"/>
  </numFmts>
  <fonts count="197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8"/>
      <name val="Arial Mäori"/>
      <family val="2"/>
    </font>
    <font>
      <sz val="10"/>
      <color indexed="9"/>
      <name val="Arial Mäori"/>
      <family val="2"/>
    </font>
    <font>
      <sz val="10"/>
      <color indexed="20"/>
      <name val="Arial Mäori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b/>
      <sz val="10"/>
      <color indexed="52"/>
      <name val="Arial Mäori"/>
      <family val="2"/>
    </font>
    <font>
      <b/>
      <sz val="10"/>
      <color indexed="9"/>
      <name val="Arial Mäori"/>
      <family val="2"/>
    </font>
    <font>
      <i/>
      <sz val="10"/>
      <color indexed="53"/>
      <name val="Arial"/>
      <family val="2"/>
    </font>
    <font>
      <i/>
      <sz val="10"/>
      <color indexed="10"/>
      <name val="Arial"/>
      <family val="2"/>
    </font>
    <font>
      <sz val="12"/>
      <name val="Helv"/>
    </font>
    <font>
      <i/>
      <sz val="10"/>
      <color indexed="23"/>
      <name val="Arial Mäori"/>
      <family val="2"/>
    </font>
    <font>
      <sz val="10"/>
      <color indexed="57"/>
      <name val="Arial"/>
      <family val="2"/>
    </font>
    <font>
      <sz val="10"/>
      <color indexed="17"/>
      <name val="Arial"/>
      <family val="2"/>
    </font>
    <font>
      <sz val="10"/>
      <color indexed="17"/>
      <name val="Arial Mäori"/>
      <family val="2"/>
    </font>
    <font>
      <b/>
      <sz val="15"/>
      <color indexed="56"/>
      <name val="Arial Mäori"/>
      <family val="2"/>
    </font>
    <font>
      <b/>
      <sz val="13"/>
      <color indexed="56"/>
      <name val="Arial Mäori"/>
      <family val="2"/>
    </font>
    <font>
      <b/>
      <sz val="11"/>
      <color indexed="56"/>
      <name val="Arial Mäori"/>
      <family val="2"/>
    </font>
    <font>
      <sz val="10"/>
      <color indexed="62"/>
      <name val="Arial Mäori"/>
      <family val="2"/>
    </font>
    <font>
      <sz val="10"/>
      <color indexed="14"/>
      <name val="Arial"/>
      <family val="2"/>
    </font>
    <font>
      <sz val="10"/>
      <color indexed="52"/>
      <name val="Arial Mäori"/>
      <family val="2"/>
    </font>
    <font>
      <sz val="10"/>
      <color indexed="60"/>
      <name val="Arial Mäori"/>
      <family val="2"/>
    </font>
    <font>
      <b/>
      <sz val="10"/>
      <color indexed="63"/>
      <name val="Arial Mäori"/>
      <family val="2"/>
    </font>
    <font>
      <b/>
      <sz val="18"/>
      <color indexed="56"/>
      <name val="Cambria"/>
      <family val="2"/>
    </font>
    <font>
      <b/>
      <sz val="10"/>
      <color indexed="8"/>
      <name val="Arial Mäori"/>
      <family val="2"/>
    </font>
    <font>
      <sz val="10"/>
      <color indexed="10"/>
      <name val="Arial Mäori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Tms Rmn"/>
    </font>
    <font>
      <sz val="9"/>
      <name val="Tahoma"/>
      <family val="2"/>
    </font>
    <font>
      <sz val="11"/>
      <color indexed="20"/>
      <name val="Calibri"/>
      <family val="2"/>
    </font>
    <font>
      <sz val="10"/>
      <color indexed="14"/>
      <name val="Calibri"/>
      <family val="2"/>
    </font>
    <font>
      <b/>
      <sz val="12"/>
      <color indexed="61"/>
      <name val="Tahoma"/>
      <family val="2"/>
    </font>
    <font>
      <sz val="8"/>
      <color indexed="12"/>
      <name val="Arial MT"/>
      <family val="2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10"/>
      <name val="Calibri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4"/>
      <name val="CG Times (WN)"/>
      <family val="1"/>
    </font>
    <font>
      <sz val="8"/>
      <color indexed="8"/>
      <name val="Arial MT"/>
      <family val="2"/>
    </font>
    <font>
      <b/>
      <sz val="9"/>
      <name val="Tahoma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b/>
      <sz val="9"/>
      <color indexed="42"/>
      <name val="Tahom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b/>
      <sz val="9"/>
      <color indexed="63"/>
      <name val="Tahoma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color indexed="10"/>
      <name val="Calibri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1"/>
      <color indexed="19"/>
      <name val="Calibri"/>
      <family val="2"/>
    </font>
    <font>
      <sz val="8"/>
      <color indexed="29"/>
      <name val="Arial MT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b/>
      <sz val="8"/>
      <color indexed="14"/>
      <name val="Arial MT"/>
      <family val="2"/>
    </font>
    <font>
      <sz val="8"/>
      <color indexed="10"/>
      <name val="Arial MT"/>
      <family val="2"/>
    </font>
    <font>
      <b/>
      <sz val="18"/>
      <color indexed="62"/>
      <name val="Cambria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15"/>
      <name val="Arial MT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</font>
    <font>
      <sz val="11"/>
      <color indexed="17"/>
      <name val="맑은 고딕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63"/>
      <name val="맑은 고딕"/>
      <family val="3"/>
      <charset val="129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9C57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Arial"/>
    </font>
    <font>
      <b/>
      <sz val="12"/>
      <name val="Arial"/>
    </font>
    <font>
      <b/>
      <sz val="10"/>
      <name val="Arial"/>
    </font>
    <font>
      <b/>
      <i/>
      <sz val="8"/>
      <name val="Arial"/>
    </font>
    <font>
      <b/>
      <sz val="14"/>
      <name val="Arial"/>
      <family val="2"/>
    </font>
    <font>
      <b/>
      <i/>
      <sz val="8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</patternFill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CDCDC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22"/>
      </left>
      <right style="thin">
        <color indexed="9"/>
      </right>
      <top/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</borders>
  <cellStyleXfs count="1261">
    <xf numFmtId="0" fontId="0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5" fillId="0" borderId="0"/>
    <xf numFmtId="0" fontId="40" fillId="2" borderId="0" applyNumberFormat="0" applyBorder="0" applyAlignment="0" applyProtection="0"/>
    <xf numFmtId="0" fontId="153" fillId="43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154" fillId="43" borderId="0" applyNumberFormat="0" applyBorder="0" applyAlignment="0" applyProtection="0"/>
    <xf numFmtId="0" fontId="40" fillId="6" borderId="0" applyNumberFormat="0" applyBorder="0" applyAlignment="0" applyProtection="0"/>
    <xf numFmtId="0" fontId="153" fillId="44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4" fillId="44" borderId="0" applyNumberFormat="0" applyBorder="0" applyAlignment="0" applyProtection="0"/>
    <xf numFmtId="0" fontId="40" fillId="8" borderId="0" applyNumberFormat="0" applyBorder="0" applyAlignment="0" applyProtection="0"/>
    <xf numFmtId="0" fontId="153" fillId="45" borderId="0" applyNumberFormat="0" applyBorder="0" applyAlignment="0" applyProtection="0"/>
    <xf numFmtId="0" fontId="66" fillId="9" borderId="0" applyNumberFormat="0" applyBorder="0" applyAlignment="0" applyProtection="0"/>
    <xf numFmtId="0" fontId="67" fillId="10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45" borderId="0" applyNumberFormat="0" applyBorder="0" applyAlignment="0" applyProtection="0"/>
    <xf numFmtId="0" fontId="40" fillId="11" borderId="0" applyNumberFormat="0" applyBorder="0" applyAlignment="0" applyProtection="0"/>
    <xf numFmtId="0" fontId="153" fillId="46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154" fillId="46" borderId="0" applyNumberFormat="0" applyBorder="0" applyAlignment="0" applyProtection="0"/>
    <xf numFmtId="0" fontId="40" fillId="12" borderId="0" applyNumberFormat="0" applyBorder="0" applyAlignment="0" applyProtection="0"/>
    <xf numFmtId="0" fontId="153" fillId="47" borderId="0" applyNumberFormat="0" applyBorder="0" applyAlignment="0" applyProtection="0"/>
    <xf numFmtId="0" fontId="66" fillId="12" borderId="0" applyNumberFormat="0" applyBorder="0" applyAlignment="0" applyProtection="0"/>
    <xf numFmtId="0" fontId="67" fillId="13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47" borderId="0" applyNumberFormat="0" applyBorder="0" applyAlignment="0" applyProtection="0"/>
    <xf numFmtId="0" fontId="40" fillId="3" borderId="0" applyNumberFormat="0" applyBorder="0" applyAlignment="0" applyProtection="0"/>
    <xf numFmtId="0" fontId="153" fillId="48" borderId="0" applyNumberFormat="0" applyBorder="0" applyAlignment="0" applyProtection="0"/>
    <xf numFmtId="0" fontId="66" fillId="9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48" borderId="0" applyNumberFormat="0" applyBorder="0" applyAlignment="0" applyProtection="0"/>
    <xf numFmtId="0" fontId="68" fillId="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153" fillId="49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49" borderId="0" applyNumberFormat="0" applyBorder="0" applyAlignment="0" applyProtection="0"/>
    <xf numFmtId="0" fontId="40" fillId="7" borderId="0" applyNumberFormat="0" applyBorder="0" applyAlignment="0" applyProtection="0"/>
    <xf numFmtId="0" fontId="153" fillId="50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4" fillId="50" borderId="0" applyNumberFormat="0" applyBorder="0" applyAlignment="0" applyProtection="0"/>
    <xf numFmtId="0" fontId="40" fillId="15" borderId="0" applyNumberFormat="0" applyBorder="0" applyAlignment="0" applyProtection="0"/>
    <xf numFmtId="0" fontId="153" fillId="51" borderId="0" applyNumberFormat="0" applyBorder="0" applyAlignment="0" applyProtection="0"/>
    <xf numFmtId="0" fontId="66" fillId="10" borderId="0" applyNumberFormat="0" applyBorder="0" applyAlignment="0" applyProtection="0"/>
    <xf numFmtId="0" fontId="67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154" fillId="51" borderId="0" applyNumberFormat="0" applyBorder="0" applyAlignment="0" applyProtection="0"/>
    <xf numFmtId="0" fontId="40" fillId="11" borderId="0" applyNumberFormat="0" applyBorder="0" applyAlignment="0" applyProtection="0"/>
    <xf numFmtId="0" fontId="153" fillId="52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154" fillId="52" borderId="0" applyNumberFormat="0" applyBorder="0" applyAlignment="0" applyProtection="0"/>
    <xf numFmtId="0" fontId="40" fillId="5" borderId="0" applyNumberFormat="0" applyBorder="0" applyAlignment="0" applyProtection="0"/>
    <xf numFmtId="0" fontId="153" fillId="53" borderId="0" applyNumberFormat="0" applyBorder="0" applyAlignment="0" applyProtection="0"/>
    <xf numFmtId="0" fontId="66" fillId="5" borderId="0" applyNumberFormat="0" applyBorder="0" applyAlignment="0" applyProtection="0"/>
    <xf numFmtId="0" fontId="67" fillId="5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53" borderId="0" applyNumberFormat="0" applyBorder="0" applyAlignment="0" applyProtection="0"/>
    <xf numFmtId="0" fontId="40" fillId="16" borderId="0" applyNumberFormat="0" applyBorder="0" applyAlignment="0" applyProtection="0"/>
    <xf numFmtId="0" fontId="153" fillId="54" borderId="0" applyNumberFormat="0" applyBorder="0" applyAlignment="0" applyProtection="0"/>
    <xf numFmtId="0" fontId="66" fillId="10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54" borderId="0" applyNumberFormat="0" applyBorder="0" applyAlignment="0" applyProtection="0"/>
    <xf numFmtId="0" fontId="68" fillId="5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/>
    <xf numFmtId="0" fontId="155" fillId="55" borderId="0" applyNumberFormat="0" applyBorder="0" applyAlignment="0" applyProtection="0"/>
    <xf numFmtId="0" fontId="154" fillId="5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6" fillId="55" borderId="0" applyNumberFormat="0" applyBorder="0" applyAlignment="0" applyProtection="0"/>
    <xf numFmtId="0" fontId="41" fillId="7" borderId="0" applyNumberFormat="0" applyBorder="0" applyAlignment="0" applyProtection="0"/>
    <xf numFmtId="0" fontId="155" fillId="56" borderId="0" applyNumberFormat="0" applyBorder="0" applyAlignment="0" applyProtection="0"/>
    <xf numFmtId="0" fontId="154" fillId="56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6" fillId="56" borderId="0" applyNumberFormat="0" applyBorder="0" applyAlignment="0" applyProtection="0"/>
    <xf numFmtId="0" fontId="41" fillId="15" borderId="0" applyNumberFormat="0" applyBorder="0" applyAlignment="0" applyProtection="0"/>
    <xf numFmtId="0" fontId="155" fillId="57" borderId="0" applyNumberFormat="0" applyBorder="0" applyAlignment="0" applyProtection="0"/>
    <xf numFmtId="0" fontId="154" fillId="57" borderId="0" applyNumberFormat="0" applyBorder="0" applyAlignment="0" applyProtection="0"/>
    <xf numFmtId="0" fontId="70" fillId="10" borderId="0" applyNumberFormat="0" applyBorder="0" applyAlignment="0" applyProtection="0"/>
    <xf numFmtId="0" fontId="71" fillId="10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6" fillId="57" borderId="0" applyNumberFormat="0" applyBorder="0" applyAlignment="0" applyProtection="0"/>
    <xf numFmtId="0" fontId="41" fillId="20" borderId="0" applyNumberFormat="0" applyBorder="0" applyAlignment="0" applyProtection="0"/>
    <xf numFmtId="0" fontId="155" fillId="58" borderId="0" applyNumberFormat="0" applyBorder="0" applyAlignment="0" applyProtection="0"/>
    <xf numFmtId="0" fontId="154" fillId="58" borderId="0" applyNumberFormat="0" applyBorder="0" applyAlignment="0" applyProtection="0"/>
    <xf numFmtId="0" fontId="70" fillId="14" borderId="0" applyNumberFormat="0" applyBorder="0" applyAlignment="0" applyProtection="0"/>
    <xf numFmtId="0" fontId="71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56" fillId="58" borderId="0" applyNumberFormat="0" applyBorder="0" applyAlignment="0" applyProtection="0"/>
    <xf numFmtId="0" fontId="41" fillId="18" borderId="0" applyNumberFormat="0" applyBorder="0" applyAlignment="0" applyProtection="0"/>
    <xf numFmtId="0" fontId="155" fillId="59" borderId="0" applyNumberFormat="0" applyBorder="0" applyAlignment="0" applyProtection="0"/>
    <xf numFmtId="0" fontId="154" fillId="59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6" fillId="59" borderId="0" applyNumberFormat="0" applyBorder="0" applyAlignment="0" applyProtection="0"/>
    <xf numFmtId="0" fontId="41" fillId="21" borderId="0" applyNumberFormat="0" applyBorder="0" applyAlignment="0" applyProtection="0"/>
    <xf numFmtId="0" fontId="155" fillId="60" borderId="0" applyNumberFormat="0" applyBorder="0" applyAlignment="0" applyProtection="0"/>
    <xf numFmtId="0" fontId="154" fillId="60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56" fillId="60" borderId="0" applyNumberFormat="0" applyBorder="0" applyAlignment="0" applyProtection="0"/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155" fillId="61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156" fillId="61" borderId="0" applyNumberFormat="0" applyBorder="0" applyAlignment="0" applyProtection="0"/>
    <xf numFmtId="0" fontId="41" fillId="24" borderId="0" applyNumberFormat="0" applyBorder="0" applyAlignment="0" applyProtection="0"/>
    <xf numFmtId="0" fontId="155" fillId="62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6" fillId="62" borderId="0" applyNumberFormat="0" applyBorder="0" applyAlignment="0" applyProtection="0"/>
    <xf numFmtId="0" fontId="41" fillId="25" borderId="0" applyNumberFormat="0" applyBorder="0" applyAlignment="0" applyProtection="0"/>
    <xf numFmtId="0" fontId="155" fillId="63" borderId="0" applyNumberFormat="0" applyBorder="0" applyAlignment="0" applyProtection="0"/>
    <xf numFmtId="0" fontId="70" fillId="25" borderId="0" applyNumberFormat="0" applyBorder="0" applyAlignment="0" applyProtection="0"/>
    <xf numFmtId="0" fontId="71" fillId="7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6" fillId="63" borderId="0" applyNumberFormat="0" applyBorder="0" applyAlignment="0" applyProtection="0"/>
    <xf numFmtId="0" fontId="41" fillId="20" borderId="0" applyNumberFormat="0" applyBorder="0" applyAlignment="0" applyProtection="0"/>
    <xf numFmtId="0" fontId="155" fillId="64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156" fillId="64" borderId="0" applyNumberFormat="0" applyBorder="0" applyAlignment="0" applyProtection="0"/>
    <xf numFmtId="0" fontId="41" fillId="18" borderId="0" applyNumberFormat="0" applyBorder="0" applyAlignment="0" applyProtection="0"/>
    <xf numFmtId="0" fontId="155" fillId="6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156" fillId="65" borderId="0" applyNumberFormat="0" applyBorder="0" applyAlignment="0" applyProtection="0"/>
    <xf numFmtId="0" fontId="41" fillId="19" borderId="0" applyNumberFormat="0" applyBorder="0" applyAlignment="0" applyProtection="0"/>
    <xf numFmtId="0" fontId="155" fillId="66" borderId="0" applyNumberFormat="0" applyBorder="0" applyAlignment="0" applyProtection="0"/>
    <xf numFmtId="0" fontId="70" fillId="19" borderId="0" applyNumberFormat="0" applyBorder="0" applyAlignment="0" applyProtection="0"/>
    <xf numFmtId="0" fontId="71" fillId="21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156" fillId="66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5" fillId="27" borderId="0"/>
    <xf numFmtId="0" fontId="42" fillId="6" borderId="0" applyNumberFormat="0" applyBorder="0" applyAlignment="0" applyProtection="0"/>
    <xf numFmtId="0" fontId="157" fillId="67" borderId="0" applyNumberFormat="0" applyBorder="0" applyAlignment="0" applyProtection="0"/>
    <xf numFmtId="0" fontId="76" fillId="6" borderId="0" applyNumberFormat="0" applyBorder="0" applyAlignment="0" applyProtection="0"/>
    <xf numFmtId="0" fontId="77" fillId="6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158" fillId="67" borderId="0" applyNumberFormat="0" applyBorder="0" applyAlignment="0" applyProtection="0"/>
    <xf numFmtId="0" fontId="78" fillId="28" borderId="0">
      <alignment vertical="center"/>
    </xf>
    <xf numFmtId="0" fontId="79" fillId="0" borderId="0"/>
    <xf numFmtId="0" fontId="80" fillId="29" borderId="0"/>
    <xf numFmtId="168" fontId="43" fillId="0" borderId="0"/>
    <xf numFmtId="168" fontId="44" fillId="30" borderId="0"/>
    <xf numFmtId="3" fontId="43" fillId="0" borderId="0"/>
    <xf numFmtId="169" fontId="43" fillId="0" borderId="0"/>
    <xf numFmtId="4" fontId="43" fillId="0" borderId="0"/>
    <xf numFmtId="170" fontId="43" fillId="0" borderId="0"/>
    <xf numFmtId="0" fontId="80" fillId="29" borderId="0"/>
    <xf numFmtId="0" fontId="45" fillId="14" borderId="1" applyNumberFormat="0" applyAlignment="0" applyProtection="0"/>
    <xf numFmtId="0" fontId="159" fillId="68" borderId="31" applyNumberFormat="0" applyAlignment="0" applyProtection="0"/>
    <xf numFmtId="0" fontId="81" fillId="4" borderId="1" applyNumberFormat="0" applyAlignment="0" applyProtection="0"/>
    <xf numFmtId="0" fontId="82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160" fillId="68" borderId="31" applyNumberFormat="0" applyAlignment="0" applyProtection="0"/>
    <xf numFmtId="0" fontId="84" fillId="0" borderId="0">
      <alignment horizontal="centerContinuous"/>
    </xf>
    <xf numFmtId="0" fontId="46" fillId="31" borderId="2" applyNumberFormat="0" applyAlignment="0" applyProtection="0"/>
    <xf numFmtId="0" fontId="161" fillId="69" borderId="32" applyNumberFormat="0" applyAlignment="0" applyProtection="0"/>
    <xf numFmtId="0" fontId="85" fillId="31" borderId="2" applyNumberFormat="0" applyAlignment="0" applyProtection="0"/>
    <xf numFmtId="0" fontId="86" fillId="14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162" fillId="69" borderId="32" applyNumberFormat="0" applyAlignment="0" applyProtection="0"/>
    <xf numFmtId="0" fontId="84" fillId="0" borderId="0"/>
    <xf numFmtId="37" fontId="84" fillId="32" borderId="0"/>
    <xf numFmtId="0" fontId="84" fillId="0" borderId="0"/>
    <xf numFmtId="0" fontId="87" fillId="0" borderId="0">
      <alignment horizontal="centerContinuous"/>
    </xf>
    <xf numFmtId="0" fontId="88" fillId="33" borderId="0"/>
    <xf numFmtId="173" fontId="38" fillId="0" borderId="0" applyFont="0" applyFill="0" applyBorder="0" applyAlignment="0" applyProtection="0"/>
    <xf numFmtId="0" fontId="89" fillId="29" borderId="3">
      <alignment horizontal="left"/>
    </xf>
    <xf numFmtId="174" fontId="75" fillId="0" borderId="0" applyFont="0" applyFill="0" applyBorder="0" applyAlignment="0" applyProtection="0"/>
    <xf numFmtId="0" fontId="32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175" fontId="89" fillId="29" borderId="0" applyFont="0" applyFill="0" applyBorder="0" applyAlignment="0" applyProtection="0">
      <alignment vertical="center"/>
    </xf>
    <xf numFmtId="10" fontId="47" fillId="0" borderId="0"/>
    <xf numFmtId="168" fontId="48" fillId="0" borderId="0">
      <protection locked="0"/>
    </xf>
    <xf numFmtId="10" fontId="47" fillId="0" borderId="0"/>
    <xf numFmtId="3" fontId="47" fillId="0" borderId="0"/>
    <xf numFmtId="169" fontId="48" fillId="0" borderId="4" applyFill="0" applyBorder="0">
      <protection locked="0"/>
    </xf>
    <xf numFmtId="4" fontId="47" fillId="0" borderId="0"/>
    <xf numFmtId="170" fontId="47" fillId="0" borderId="0"/>
    <xf numFmtId="0" fontId="88" fillId="32" borderId="5"/>
    <xf numFmtId="176" fontId="84" fillId="35" borderId="0">
      <alignment horizontal="right"/>
    </xf>
    <xf numFmtId="37" fontId="49" fillId="0" borderId="6" applyFont="0" applyBorder="0">
      <alignment wrapText="1"/>
    </xf>
    <xf numFmtId="0" fontId="32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50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168" fontId="51" fillId="0" borderId="7" applyBorder="0"/>
    <xf numFmtId="10" fontId="52" fillId="0" borderId="0"/>
    <xf numFmtId="3" fontId="52" fillId="0" borderId="0"/>
    <xf numFmtId="166" fontId="51" fillId="0" borderId="0"/>
    <xf numFmtId="4" fontId="52" fillId="0" borderId="0"/>
    <xf numFmtId="171" fontId="51" fillId="0" borderId="0"/>
    <xf numFmtId="0" fontId="88" fillId="32" borderId="8"/>
    <xf numFmtId="0" fontId="32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53" fillId="8" borderId="0" applyNumberFormat="0" applyBorder="0" applyAlignment="0" applyProtection="0"/>
    <xf numFmtId="0" fontId="165" fillId="70" borderId="0" applyNumberFormat="0" applyBorder="0" applyAlignment="0" applyProtection="0"/>
    <xf numFmtId="0" fontId="92" fillId="8" borderId="0" applyNumberFormat="0" applyBorder="0" applyAlignment="0" applyProtection="0"/>
    <xf numFmtId="0" fontId="93" fillId="8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166" fillId="70" borderId="0" applyNumberFormat="0" applyBorder="0" applyAlignment="0" applyProtection="0"/>
    <xf numFmtId="0" fontId="87" fillId="0" borderId="0">
      <alignment horizontal="centerContinuous"/>
    </xf>
    <xf numFmtId="0" fontId="94" fillId="37" borderId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2" fillId="38" borderId="0" applyNumberFormat="0" applyBorder="0" applyAlignment="0"/>
    <xf numFmtId="0" fontId="54" fillId="0" borderId="10" applyNumberFormat="0" applyFill="0" applyAlignment="0" applyProtection="0"/>
    <xf numFmtId="0" fontId="167" fillId="0" borderId="33" applyNumberFormat="0" applyFill="0" applyAlignment="0" applyProtection="0"/>
    <xf numFmtId="0" fontId="95" fillId="0" borderId="11" applyNumberFormat="0" applyFill="0" applyAlignment="0" applyProtection="0"/>
    <xf numFmtId="0" fontId="95" fillId="0" borderId="11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168" fillId="0" borderId="33" applyNumberFormat="0" applyFill="0" applyAlignment="0" applyProtection="0"/>
    <xf numFmtId="0" fontId="55" fillId="0" borderId="13" applyNumberFormat="0" applyFill="0" applyAlignment="0" applyProtection="0"/>
    <xf numFmtId="0" fontId="169" fillId="0" borderId="34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170" fillId="0" borderId="34" applyNumberFormat="0" applyFill="0" applyAlignment="0" applyProtection="0"/>
    <xf numFmtId="0" fontId="56" fillId="0" borderId="15" applyNumberFormat="0" applyFill="0" applyAlignment="0" applyProtection="0"/>
    <xf numFmtId="0" fontId="171" fillId="0" borderId="35" applyNumberFormat="0" applyFill="0" applyAlignment="0" applyProtection="0"/>
    <xf numFmtId="0" fontId="97" fillId="0" borderId="16" applyNumberFormat="0" applyFill="0" applyAlignment="0" applyProtection="0"/>
    <xf numFmtId="0" fontId="97" fillId="0" borderId="16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172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57" fillId="3" borderId="1" applyNumberFormat="0" applyAlignment="0" applyProtection="0"/>
    <xf numFmtId="0" fontId="173" fillId="71" borderId="31" applyNumberFormat="0" applyAlignment="0" applyProtection="0"/>
    <xf numFmtId="0" fontId="98" fillId="10" borderId="1" applyNumberFormat="0" applyAlignment="0" applyProtection="0"/>
    <xf numFmtId="0" fontId="99" fillId="3" borderId="1" applyNumberFormat="0" applyAlignment="0" applyProtection="0"/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98" fillId="10" borderId="1" applyNumberFormat="0" applyAlignment="0" applyProtection="0"/>
    <xf numFmtId="0" fontId="174" fillId="71" borderId="31" applyNumberFormat="0" applyAlignment="0" applyProtection="0"/>
    <xf numFmtId="0" fontId="100" fillId="27" borderId="0"/>
    <xf numFmtId="3" fontId="58" fillId="0" borderId="0"/>
    <xf numFmtId="4" fontId="58" fillId="0" borderId="0"/>
    <xf numFmtId="170" fontId="58" fillId="0" borderId="0"/>
    <xf numFmtId="0" fontId="59" fillId="0" borderId="19" applyNumberFormat="0" applyFill="0" applyAlignment="0" applyProtection="0"/>
    <xf numFmtId="0" fontId="175" fillId="0" borderId="36" applyNumberFormat="0" applyFill="0" applyAlignment="0" applyProtection="0"/>
    <xf numFmtId="0" fontId="101" fillId="0" borderId="19" applyNumberFormat="0" applyFill="0" applyAlignment="0" applyProtection="0"/>
    <xf numFmtId="0" fontId="102" fillId="0" borderId="19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76" fillId="0" borderId="36" applyNumberFormat="0" applyFill="0" applyAlignment="0" applyProtection="0"/>
    <xf numFmtId="0" fontId="104" fillId="39" borderId="21">
      <protection locked="0"/>
    </xf>
    <xf numFmtId="0" fontId="60" fillId="10" borderId="0" applyNumberFormat="0" applyBorder="0" applyAlignment="0" applyProtection="0"/>
    <xf numFmtId="0" fontId="177" fillId="72" borderId="0" applyNumberFormat="0" applyBorder="0" applyAlignment="0" applyProtection="0"/>
    <xf numFmtId="0" fontId="178" fillId="72" borderId="0" applyNumberFormat="0" applyBorder="0" applyAlignment="0" applyProtection="0"/>
    <xf numFmtId="0" fontId="105" fillId="10" borderId="0" applyNumberFormat="0" applyBorder="0" applyAlignment="0" applyProtection="0"/>
    <xf numFmtId="0" fontId="106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79" fillId="72" borderId="0" applyNumberFormat="0" applyBorder="0" applyAlignment="0" applyProtection="0"/>
    <xf numFmtId="0" fontId="100" fillId="27" borderId="0"/>
    <xf numFmtId="4" fontId="32" fillId="0" borderId="0"/>
    <xf numFmtId="170" fontId="32" fillId="0" borderId="0"/>
    <xf numFmtId="0" fontId="33" fillId="0" borderId="0"/>
    <xf numFmtId="0" fontId="66" fillId="0" borderId="0"/>
    <xf numFmtId="0" fontId="33" fillId="0" borderId="0"/>
    <xf numFmtId="0" fontId="154" fillId="0" borderId="0"/>
    <xf numFmtId="168" fontId="33" fillId="0" borderId="7" applyFill="0" applyBorder="0"/>
    <xf numFmtId="10" fontId="32" fillId="0" borderId="0" applyFill="0" applyBorder="0"/>
    <xf numFmtId="0" fontId="33" fillId="0" borderId="0" applyFill="0" applyBorder="0" applyProtection="0"/>
    <xf numFmtId="0" fontId="33" fillId="0" borderId="0" applyFill="0" applyBorder="0" applyProtection="0"/>
    <xf numFmtId="0" fontId="33" fillId="0" borderId="0" applyFill="0" applyBorder="0" applyProtection="0"/>
    <xf numFmtId="169" fontId="32" fillId="0" borderId="0" applyFill="0" applyBorder="0"/>
    <xf numFmtId="4" fontId="33" fillId="0" borderId="0" applyFill="0" applyBorder="0"/>
    <xf numFmtId="172" fontId="32" fillId="0" borderId="0" applyFill="0" applyBorder="0"/>
    <xf numFmtId="171" fontId="32" fillId="0" borderId="0" applyFill="0" applyBorder="0"/>
    <xf numFmtId="39" fontId="84" fillId="33" borderId="0"/>
    <xf numFmtId="0" fontId="32" fillId="9" borderId="22" applyNumberFormat="0" applyFont="0" applyAlignment="0" applyProtection="0"/>
    <xf numFmtId="0" fontId="154" fillId="73" borderId="37" applyNumberFormat="0" applyFont="0" applyAlignment="0" applyProtection="0"/>
    <xf numFmtId="0" fontId="153" fillId="73" borderId="37" applyNumberFormat="0" applyFont="0" applyAlignment="0" applyProtection="0"/>
    <xf numFmtId="0" fontId="66" fillId="9" borderId="22" applyNumberFormat="0" applyFont="0" applyAlignment="0" applyProtection="0"/>
    <xf numFmtId="0" fontId="67" fillId="10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66" fillId="9" borderId="22" applyNumberFormat="0" applyFont="0" applyAlignment="0" applyProtection="0"/>
    <xf numFmtId="0" fontId="152" fillId="73" borderId="37" applyNumberFormat="0" applyFont="0" applyAlignment="0" applyProtection="0"/>
    <xf numFmtId="0" fontId="108" fillId="0" borderId="0">
      <alignment vertical="center"/>
    </xf>
    <xf numFmtId="0" fontId="61" fillId="14" borderId="23" applyNumberFormat="0" applyAlignment="0" applyProtection="0"/>
    <xf numFmtId="0" fontId="180" fillId="68" borderId="38" applyNumberFormat="0" applyAlignment="0" applyProtection="0"/>
    <xf numFmtId="0" fontId="109" fillId="4" borderId="23" applyNumberFormat="0" applyAlignment="0" applyProtection="0"/>
    <xf numFmtId="0" fontId="110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81" fillId="68" borderId="38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1" fillId="0" borderId="0"/>
    <xf numFmtId="0" fontId="89" fillId="27" borderId="0"/>
    <xf numFmtId="0" fontId="89" fillId="29" borderId="0"/>
    <xf numFmtId="0" fontId="112" fillId="0" borderId="0"/>
    <xf numFmtId="0" fontId="112" fillId="0" borderId="0"/>
    <xf numFmtId="0" fontId="32" fillId="0" borderId="0"/>
    <xf numFmtId="0" fontId="80" fillId="40" borderId="0"/>
    <xf numFmtId="176" fontId="84" fillId="0" borderId="24">
      <alignment horizontal="right"/>
    </xf>
    <xf numFmtId="0" fontId="89" fillId="29" borderId="0"/>
    <xf numFmtId="0" fontId="75" fillId="29" borderId="0"/>
    <xf numFmtId="0" fontId="32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2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89" fillId="29" borderId="0"/>
    <xf numFmtId="0" fontId="62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84" fillId="0" borderId="0">
      <alignment horizontal="centerContinuous"/>
    </xf>
    <xf numFmtId="0" fontId="87" fillId="0" borderId="0">
      <alignment horizontal="centerContinuous"/>
    </xf>
    <xf numFmtId="0" fontId="114" fillId="37" borderId="0" applyBorder="0"/>
    <xf numFmtId="0" fontId="63" fillId="0" borderId="25" applyNumberFormat="0" applyFill="0" applyAlignment="0" applyProtection="0"/>
    <xf numFmtId="0" fontId="184" fillId="0" borderId="39" applyNumberFormat="0" applyFill="0" applyAlignment="0" applyProtection="0"/>
    <xf numFmtId="0" fontId="115" fillId="0" borderId="26" applyNumberFormat="0" applyFill="0" applyAlignment="0" applyProtection="0"/>
    <xf numFmtId="0" fontId="116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85" fillId="0" borderId="39" applyNumberFormat="0" applyFill="0" applyAlignment="0" applyProtection="0"/>
    <xf numFmtId="0" fontId="117" fillId="0" borderId="0">
      <alignment horizontal="right"/>
    </xf>
    <xf numFmtId="0" fontId="84" fillId="0" borderId="0">
      <alignment horizontal="centerContinuous"/>
    </xf>
    <xf numFmtId="39" fontId="84" fillId="42" borderId="0"/>
    <xf numFmtId="0" fontId="6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72" fillId="22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31" borderId="2" applyNumberFormat="0" applyAlignment="0" applyProtection="0">
      <alignment vertical="center"/>
    </xf>
    <xf numFmtId="0" fontId="121" fillId="10" borderId="0" applyNumberFormat="0" applyBorder="0" applyAlignment="0" applyProtection="0">
      <alignment vertical="center"/>
    </xf>
    <xf numFmtId="0" fontId="122" fillId="9" borderId="22" applyNumberFormat="0" applyFont="0" applyAlignment="0" applyProtection="0">
      <alignment vertical="center"/>
    </xf>
    <xf numFmtId="0" fontId="123" fillId="0" borderId="19" applyNumberFormat="0" applyFill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14" borderId="1" applyNumberFormat="0" applyAlignment="0" applyProtection="0">
      <alignment vertical="center"/>
    </xf>
    <xf numFmtId="0" fontId="126" fillId="6" borderId="0" applyNumberFormat="0" applyBorder="0" applyAlignment="0" applyProtection="0">
      <alignment vertical="center"/>
    </xf>
    <xf numFmtId="0" fontId="127" fillId="9" borderId="22" applyNumberFormat="0" applyFont="0" applyAlignment="0" applyProtection="0">
      <alignment vertical="center"/>
    </xf>
    <xf numFmtId="0" fontId="128" fillId="10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30" fillId="31" borderId="2" applyNumberFormat="0" applyAlignment="0" applyProtection="0">
      <alignment vertical="center"/>
    </xf>
    <xf numFmtId="0" fontId="131" fillId="0" borderId="19" applyNumberFormat="0" applyFill="0" applyAlignment="0" applyProtection="0">
      <alignment vertical="center"/>
    </xf>
    <xf numFmtId="0" fontId="132" fillId="0" borderId="25" applyNumberFormat="0" applyFill="0" applyAlignment="0" applyProtection="0">
      <alignment vertical="center"/>
    </xf>
    <xf numFmtId="0" fontId="133" fillId="3" borderId="1" applyNumberFormat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0" borderId="10" applyNumberFormat="0" applyFill="0" applyAlignment="0" applyProtection="0">
      <alignment vertical="center"/>
    </xf>
    <xf numFmtId="0" fontId="136" fillId="0" borderId="13" applyNumberFormat="0" applyFill="0" applyAlignment="0" applyProtection="0">
      <alignment vertical="center"/>
    </xf>
    <xf numFmtId="0" fontId="137" fillId="0" borderId="15" applyNumberFormat="0" applyFill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9" fillId="8" borderId="0" applyNumberFormat="0" applyBorder="0" applyAlignment="0" applyProtection="0">
      <alignment vertical="center"/>
    </xf>
    <xf numFmtId="0" fontId="142" fillId="14" borderId="23" applyNumberFormat="0" applyAlignment="0" applyProtection="0">
      <alignment vertical="center"/>
    </xf>
    <xf numFmtId="0" fontId="140" fillId="3" borderId="1" applyNumberFormat="0" applyAlignment="0" applyProtection="0">
      <alignment vertical="center"/>
    </xf>
    <xf numFmtId="0" fontId="141" fillId="14" borderId="23" applyNumberFormat="0" applyAlignment="0" applyProtection="0">
      <alignment vertical="center"/>
    </xf>
    <xf numFmtId="0" fontId="143" fillId="6" borderId="0" applyNumberFormat="0" applyBorder="0" applyAlignment="0" applyProtection="0">
      <alignment vertical="center"/>
    </xf>
    <xf numFmtId="0" fontId="144" fillId="8" borderId="0" applyNumberFormat="0" applyBorder="0" applyAlignment="0" applyProtection="0">
      <alignment vertical="center"/>
    </xf>
    <xf numFmtId="0" fontId="145" fillId="0" borderId="10" applyNumberFormat="0" applyFill="0" applyAlignment="0" applyProtection="0">
      <alignment vertical="center"/>
    </xf>
    <xf numFmtId="0" fontId="146" fillId="0" borderId="13" applyNumberFormat="0" applyFill="0" applyAlignment="0" applyProtection="0">
      <alignment vertical="center"/>
    </xf>
    <xf numFmtId="0" fontId="147" fillId="0" borderId="15" applyNumberFormat="0" applyFill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8" fillId="14" borderId="1" applyNumberFormat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0" borderId="25" applyNumberFormat="0" applyFill="0" applyAlignment="0" applyProtection="0">
      <alignment vertical="center"/>
    </xf>
    <xf numFmtId="0" fontId="31" fillId="0" borderId="0"/>
    <xf numFmtId="0" fontId="31" fillId="73" borderId="37" applyNumberFormat="0" applyFont="0" applyAlignment="0" applyProtection="0"/>
    <xf numFmtId="0" fontId="31" fillId="43" borderId="0" applyNumberFormat="0" applyBorder="0" applyAlignment="0" applyProtection="0"/>
    <xf numFmtId="0" fontId="31" fillId="49" borderId="0" applyNumberFormat="0" applyBorder="0" applyAlignment="0" applyProtection="0"/>
    <xf numFmtId="0" fontId="31" fillId="55" borderId="0" applyNumberFormat="0" applyBorder="0" applyAlignment="0" applyProtection="0"/>
    <xf numFmtId="0" fontId="31" fillId="44" borderId="0" applyNumberFormat="0" applyBorder="0" applyAlignment="0" applyProtection="0"/>
    <xf numFmtId="0" fontId="31" fillId="50" borderId="0" applyNumberFormat="0" applyBorder="0" applyAlignment="0" applyProtection="0"/>
    <xf numFmtId="0" fontId="31" fillId="56" borderId="0" applyNumberFormat="0" applyBorder="0" applyAlignment="0" applyProtection="0"/>
    <xf numFmtId="0" fontId="31" fillId="45" borderId="0" applyNumberFormat="0" applyBorder="0" applyAlignment="0" applyProtection="0"/>
    <xf numFmtId="0" fontId="31" fillId="51" borderId="0" applyNumberFormat="0" applyBorder="0" applyAlignment="0" applyProtection="0"/>
    <xf numFmtId="0" fontId="31" fillId="57" borderId="0" applyNumberFormat="0" applyBorder="0" applyAlignment="0" applyProtection="0"/>
    <xf numFmtId="0" fontId="31" fillId="46" borderId="0" applyNumberFormat="0" applyBorder="0" applyAlignment="0" applyProtection="0"/>
    <xf numFmtId="0" fontId="31" fillId="52" borderId="0" applyNumberFormat="0" applyBorder="0" applyAlignment="0" applyProtection="0"/>
    <xf numFmtId="0" fontId="31" fillId="58" borderId="0" applyNumberFormat="0" applyBorder="0" applyAlignment="0" applyProtection="0"/>
    <xf numFmtId="0" fontId="31" fillId="47" borderId="0" applyNumberFormat="0" applyBorder="0" applyAlignment="0" applyProtection="0"/>
    <xf numFmtId="0" fontId="31" fillId="53" borderId="0" applyNumberFormat="0" applyBorder="0" applyAlignment="0" applyProtection="0"/>
    <xf numFmtId="0" fontId="31" fillId="59" borderId="0" applyNumberFormat="0" applyBorder="0" applyAlignment="0" applyProtection="0"/>
    <xf numFmtId="0" fontId="31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60" borderId="0" applyNumberFormat="0" applyBorder="0" applyAlignment="0" applyProtection="0"/>
    <xf numFmtId="0" fontId="30" fillId="0" borderId="0"/>
    <xf numFmtId="0" fontId="30" fillId="73" borderId="37" applyNumberFormat="0" applyFont="0" applyAlignment="0" applyProtection="0"/>
    <xf numFmtId="0" fontId="30" fillId="43" borderId="0" applyNumberFormat="0" applyBorder="0" applyAlignment="0" applyProtection="0"/>
    <xf numFmtId="0" fontId="30" fillId="49" borderId="0" applyNumberFormat="0" applyBorder="0" applyAlignment="0" applyProtection="0"/>
    <xf numFmtId="0" fontId="30" fillId="55" borderId="0" applyNumberFormat="0" applyBorder="0" applyAlignment="0" applyProtection="0"/>
    <xf numFmtId="0" fontId="30" fillId="44" borderId="0" applyNumberFormat="0" applyBorder="0" applyAlignment="0" applyProtection="0"/>
    <xf numFmtId="0" fontId="30" fillId="50" borderId="0" applyNumberFormat="0" applyBorder="0" applyAlignment="0" applyProtection="0"/>
    <xf numFmtId="0" fontId="30" fillId="56" borderId="0" applyNumberFormat="0" applyBorder="0" applyAlignment="0" applyProtection="0"/>
    <xf numFmtId="0" fontId="30" fillId="45" borderId="0" applyNumberFormat="0" applyBorder="0" applyAlignment="0" applyProtection="0"/>
    <xf numFmtId="0" fontId="30" fillId="51" borderId="0" applyNumberFormat="0" applyBorder="0" applyAlignment="0" applyProtection="0"/>
    <xf numFmtId="0" fontId="30" fillId="57" borderId="0" applyNumberFormat="0" applyBorder="0" applyAlignment="0" applyProtection="0"/>
    <xf numFmtId="0" fontId="30" fillId="46" borderId="0" applyNumberFormat="0" applyBorder="0" applyAlignment="0" applyProtection="0"/>
    <xf numFmtId="0" fontId="30" fillId="52" borderId="0" applyNumberFormat="0" applyBorder="0" applyAlignment="0" applyProtection="0"/>
    <xf numFmtId="0" fontId="30" fillId="58" borderId="0" applyNumberFormat="0" applyBorder="0" applyAlignment="0" applyProtection="0"/>
    <xf numFmtId="0" fontId="30" fillId="47" borderId="0" applyNumberFormat="0" applyBorder="0" applyAlignment="0" applyProtection="0"/>
    <xf numFmtId="0" fontId="30" fillId="53" borderId="0" applyNumberFormat="0" applyBorder="0" applyAlignment="0" applyProtection="0"/>
    <xf numFmtId="0" fontId="30" fillId="59" borderId="0" applyNumberFormat="0" applyBorder="0" applyAlignment="0" applyProtection="0"/>
    <xf numFmtId="0" fontId="30" fillId="48" borderId="0" applyNumberFormat="0" applyBorder="0" applyAlignment="0" applyProtection="0"/>
    <xf numFmtId="0" fontId="30" fillId="54" borderId="0" applyNumberFormat="0" applyBorder="0" applyAlignment="0" applyProtection="0"/>
    <xf numFmtId="0" fontId="30" fillId="60" borderId="0" applyNumberFormat="0" applyBorder="0" applyAlignment="0" applyProtection="0"/>
    <xf numFmtId="0" fontId="32" fillId="0" borderId="0"/>
    <xf numFmtId="0" fontId="29" fillId="73" borderId="37" applyNumberFormat="0" applyFont="0" applyAlignment="0" applyProtection="0"/>
    <xf numFmtId="0" fontId="29" fillId="43" borderId="0" applyNumberFormat="0" applyBorder="0" applyAlignment="0" applyProtection="0"/>
    <xf numFmtId="0" fontId="29" fillId="49" borderId="0" applyNumberFormat="0" applyBorder="0" applyAlignment="0" applyProtection="0"/>
    <xf numFmtId="0" fontId="29" fillId="55" borderId="0" applyNumberFormat="0" applyBorder="0" applyAlignment="0" applyProtection="0"/>
    <xf numFmtId="0" fontId="29" fillId="44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57" borderId="0" applyNumberFormat="0" applyBorder="0" applyAlignment="0" applyProtection="0"/>
    <xf numFmtId="0" fontId="29" fillId="46" borderId="0" applyNumberFormat="0" applyBorder="0" applyAlignment="0" applyProtection="0"/>
    <xf numFmtId="0" fontId="29" fillId="52" borderId="0" applyNumberFormat="0" applyBorder="0" applyAlignment="0" applyProtection="0"/>
    <xf numFmtId="0" fontId="29" fillId="58" borderId="0" applyNumberFormat="0" applyBorder="0" applyAlignment="0" applyProtection="0"/>
    <xf numFmtId="0" fontId="29" fillId="47" borderId="0" applyNumberFormat="0" applyBorder="0" applyAlignment="0" applyProtection="0"/>
    <xf numFmtId="0" fontId="29" fillId="53" borderId="0" applyNumberFormat="0" applyBorder="0" applyAlignment="0" applyProtection="0"/>
    <xf numFmtId="0" fontId="29" fillId="59" borderId="0" applyNumberFormat="0" applyBorder="0" applyAlignment="0" applyProtection="0"/>
    <xf numFmtId="0" fontId="29" fillId="48" borderId="0" applyNumberFormat="0" applyBorder="0" applyAlignment="0" applyProtection="0"/>
    <xf numFmtId="0" fontId="29" fillId="54" borderId="0" applyNumberFormat="0" applyBorder="0" applyAlignment="0" applyProtection="0"/>
    <xf numFmtId="0" fontId="29" fillId="60" borderId="0" applyNumberFormat="0" applyBorder="0" applyAlignment="0" applyProtection="0"/>
    <xf numFmtId="0" fontId="28" fillId="73" borderId="37" applyNumberFormat="0" applyFont="0" applyAlignment="0" applyProtection="0"/>
    <xf numFmtId="0" fontId="28" fillId="43" borderId="0" applyNumberFormat="0" applyBorder="0" applyAlignment="0" applyProtection="0"/>
    <xf numFmtId="0" fontId="28" fillId="49" borderId="0" applyNumberFormat="0" applyBorder="0" applyAlignment="0" applyProtection="0"/>
    <xf numFmtId="0" fontId="28" fillId="55" borderId="0" applyNumberFormat="0" applyBorder="0" applyAlignment="0" applyProtection="0"/>
    <xf numFmtId="0" fontId="28" fillId="44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45" borderId="0" applyNumberFormat="0" applyBorder="0" applyAlignment="0" applyProtection="0"/>
    <xf numFmtId="0" fontId="28" fillId="51" borderId="0" applyNumberFormat="0" applyBorder="0" applyAlignment="0" applyProtection="0"/>
    <xf numFmtId="0" fontId="28" fillId="57" borderId="0" applyNumberFormat="0" applyBorder="0" applyAlignment="0" applyProtection="0"/>
    <xf numFmtId="0" fontId="28" fillId="46" borderId="0" applyNumberFormat="0" applyBorder="0" applyAlignment="0" applyProtection="0"/>
    <xf numFmtId="0" fontId="28" fillId="52" borderId="0" applyNumberFormat="0" applyBorder="0" applyAlignment="0" applyProtection="0"/>
    <xf numFmtId="0" fontId="28" fillId="58" borderId="0" applyNumberFormat="0" applyBorder="0" applyAlignment="0" applyProtection="0"/>
    <xf numFmtId="0" fontId="28" fillId="47" borderId="0" applyNumberFormat="0" applyBorder="0" applyAlignment="0" applyProtection="0"/>
    <xf numFmtId="0" fontId="28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48" borderId="0" applyNumberFormat="0" applyBorder="0" applyAlignment="0" applyProtection="0"/>
    <xf numFmtId="0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7" fillId="73" borderId="37" applyNumberFormat="0" applyFont="0" applyAlignment="0" applyProtection="0"/>
    <xf numFmtId="0" fontId="27" fillId="43" borderId="0" applyNumberFormat="0" applyBorder="0" applyAlignment="0" applyProtection="0"/>
    <xf numFmtId="0" fontId="27" fillId="49" borderId="0" applyNumberFormat="0" applyBorder="0" applyAlignment="0" applyProtection="0"/>
    <xf numFmtId="0" fontId="27" fillId="55" borderId="0" applyNumberFormat="0" applyBorder="0" applyAlignment="0" applyProtection="0"/>
    <xf numFmtId="0" fontId="27" fillId="44" borderId="0" applyNumberFormat="0" applyBorder="0" applyAlignment="0" applyProtection="0"/>
    <xf numFmtId="0" fontId="27" fillId="50" borderId="0" applyNumberFormat="0" applyBorder="0" applyAlignment="0" applyProtection="0"/>
    <xf numFmtId="0" fontId="27" fillId="56" borderId="0" applyNumberFormat="0" applyBorder="0" applyAlignment="0" applyProtection="0"/>
    <xf numFmtId="0" fontId="27" fillId="45" borderId="0" applyNumberFormat="0" applyBorder="0" applyAlignment="0" applyProtection="0"/>
    <xf numFmtId="0" fontId="27" fillId="51" borderId="0" applyNumberFormat="0" applyBorder="0" applyAlignment="0" applyProtection="0"/>
    <xf numFmtId="0" fontId="27" fillId="57" borderId="0" applyNumberFormat="0" applyBorder="0" applyAlignment="0" applyProtection="0"/>
    <xf numFmtId="0" fontId="27" fillId="46" borderId="0" applyNumberFormat="0" applyBorder="0" applyAlignment="0" applyProtection="0"/>
    <xf numFmtId="0" fontId="27" fillId="52" borderId="0" applyNumberFormat="0" applyBorder="0" applyAlignment="0" applyProtection="0"/>
    <xf numFmtId="0" fontId="27" fillId="58" borderId="0" applyNumberFormat="0" applyBorder="0" applyAlignment="0" applyProtection="0"/>
    <xf numFmtId="0" fontId="27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0" fontId="27" fillId="48" borderId="0" applyNumberFormat="0" applyBorder="0" applyAlignment="0" applyProtection="0"/>
    <xf numFmtId="0" fontId="27" fillId="54" borderId="0" applyNumberFormat="0" applyBorder="0" applyAlignment="0" applyProtection="0"/>
    <xf numFmtId="0" fontId="27" fillId="60" borderId="0" applyNumberFormat="0" applyBorder="0" applyAlignment="0" applyProtection="0"/>
    <xf numFmtId="0" fontId="26" fillId="0" borderId="0"/>
    <xf numFmtId="0" fontId="26" fillId="73" borderId="37" applyNumberFormat="0" applyFont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55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47" borderId="0" applyNumberFormat="0" applyBorder="0" applyAlignment="0" applyProtection="0"/>
    <xf numFmtId="0" fontId="26" fillId="53" borderId="0" applyNumberFormat="0" applyBorder="0" applyAlignment="0" applyProtection="0"/>
    <xf numFmtId="0" fontId="26" fillId="59" borderId="0" applyNumberFormat="0" applyBorder="0" applyAlignment="0" applyProtection="0"/>
    <xf numFmtId="0" fontId="26" fillId="48" borderId="0" applyNumberFormat="0" applyBorder="0" applyAlignment="0" applyProtection="0"/>
    <xf numFmtId="0" fontId="26" fillId="54" borderId="0" applyNumberFormat="0" applyBorder="0" applyAlignment="0" applyProtection="0"/>
    <xf numFmtId="0" fontId="26" fillId="60" borderId="0" applyNumberFormat="0" applyBorder="0" applyAlignment="0" applyProtection="0"/>
    <xf numFmtId="0" fontId="25" fillId="73" borderId="37" applyNumberFormat="0" applyFont="0" applyAlignment="0" applyProtection="0"/>
    <xf numFmtId="0" fontId="25" fillId="43" borderId="0" applyNumberFormat="0" applyBorder="0" applyAlignment="0" applyProtection="0"/>
    <xf numFmtId="0" fontId="25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44" borderId="0" applyNumberFormat="0" applyBorder="0" applyAlignment="0" applyProtection="0"/>
    <xf numFmtId="0" fontId="25" fillId="50" borderId="0" applyNumberFormat="0" applyBorder="0" applyAlignment="0" applyProtection="0"/>
    <xf numFmtId="0" fontId="25" fillId="56" borderId="0" applyNumberFormat="0" applyBorder="0" applyAlignment="0" applyProtection="0"/>
    <xf numFmtId="0" fontId="25" fillId="45" borderId="0" applyNumberFormat="0" applyBorder="0" applyAlignment="0" applyProtection="0"/>
    <xf numFmtId="0" fontId="25" fillId="51" borderId="0" applyNumberFormat="0" applyBorder="0" applyAlignment="0" applyProtection="0"/>
    <xf numFmtId="0" fontId="25" fillId="57" borderId="0" applyNumberFormat="0" applyBorder="0" applyAlignment="0" applyProtection="0"/>
    <xf numFmtId="0" fontId="25" fillId="46" borderId="0" applyNumberFormat="0" applyBorder="0" applyAlignment="0" applyProtection="0"/>
    <xf numFmtId="0" fontId="25" fillId="52" borderId="0" applyNumberFormat="0" applyBorder="0" applyAlignment="0" applyProtection="0"/>
    <xf numFmtId="0" fontId="25" fillId="58" borderId="0" applyNumberFormat="0" applyBorder="0" applyAlignment="0" applyProtection="0"/>
    <xf numFmtId="0" fontId="25" fillId="47" borderId="0" applyNumberFormat="0" applyBorder="0" applyAlignment="0" applyProtection="0"/>
    <xf numFmtId="0" fontId="25" fillId="53" borderId="0" applyNumberFormat="0" applyBorder="0" applyAlignment="0" applyProtection="0"/>
    <xf numFmtId="0" fontId="25" fillId="59" borderId="0" applyNumberFormat="0" applyBorder="0" applyAlignment="0" applyProtection="0"/>
    <xf numFmtId="0" fontId="25" fillId="48" borderId="0" applyNumberFormat="0" applyBorder="0" applyAlignment="0" applyProtection="0"/>
    <xf numFmtId="0" fontId="25" fillId="54" borderId="0" applyNumberFormat="0" applyBorder="0" applyAlignment="0" applyProtection="0"/>
    <xf numFmtId="0" fontId="25" fillId="60" borderId="0" applyNumberFormat="0" applyBorder="0" applyAlignment="0" applyProtection="0"/>
    <xf numFmtId="0" fontId="24" fillId="73" borderId="37" applyNumberFormat="0" applyFont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44" borderId="0" applyNumberFormat="0" applyBorder="0" applyAlignment="0" applyProtection="0"/>
    <xf numFmtId="0" fontId="24" fillId="50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1" borderId="0" applyNumberFormat="0" applyBorder="0" applyAlignment="0" applyProtection="0"/>
    <xf numFmtId="0" fontId="24" fillId="57" borderId="0" applyNumberFormat="0" applyBorder="0" applyAlignment="0" applyProtection="0"/>
    <xf numFmtId="0" fontId="24" fillId="46" borderId="0" applyNumberFormat="0" applyBorder="0" applyAlignment="0" applyProtection="0"/>
    <xf numFmtId="0" fontId="24" fillId="52" borderId="0" applyNumberFormat="0" applyBorder="0" applyAlignment="0" applyProtection="0"/>
    <xf numFmtId="0" fontId="24" fillId="58" borderId="0" applyNumberFormat="0" applyBorder="0" applyAlignment="0" applyProtection="0"/>
    <xf numFmtId="0" fontId="24" fillId="47" borderId="0" applyNumberFormat="0" applyBorder="0" applyAlignment="0" applyProtection="0"/>
    <xf numFmtId="0" fontId="24" fillId="53" borderId="0" applyNumberFormat="0" applyBorder="0" applyAlignment="0" applyProtection="0"/>
    <xf numFmtId="0" fontId="24" fillId="59" borderId="0" applyNumberFormat="0" applyBorder="0" applyAlignment="0" applyProtection="0"/>
    <xf numFmtId="0" fontId="24" fillId="48" borderId="0" applyNumberFormat="0" applyBorder="0" applyAlignment="0" applyProtection="0"/>
    <xf numFmtId="0" fontId="24" fillId="54" borderId="0" applyNumberFormat="0" applyBorder="0" applyAlignment="0" applyProtection="0"/>
    <xf numFmtId="0" fontId="24" fillId="60" borderId="0" applyNumberFormat="0" applyBorder="0" applyAlignment="0" applyProtection="0"/>
    <xf numFmtId="0" fontId="23" fillId="73" borderId="37" applyNumberFormat="0" applyFont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55" borderId="0" applyNumberFormat="0" applyBorder="0" applyAlignment="0" applyProtection="0"/>
    <xf numFmtId="0" fontId="23" fillId="44" borderId="0" applyNumberFormat="0" applyBorder="0" applyAlignment="0" applyProtection="0"/>
    <xf numFmtId="0" fontId="23" fillId="50" borderId="0" applyNumberFormat="0" applyBorder="0" applyAlignment="0" applyProtection="0"/>
    <xf numFmtId="0" fontId="23" fillId="56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23" fillId="57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8" borderId="0" applyNumberFormat="0" applyBorder="0" applyAlignment="0" applyProtection="0"/>
    <xf numFmtId="0" fontId="23" fillId="47" borderId="0" applyNumberFormat="0" applyBorder="0" applyAlignment="0" applyProtection="0"/>
    <xf numFmtId="0" fontId="23" fillId="53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60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73" borderId="37" applyNumberFormat="0" applyFont="0" applyAlignment="0" applyProtection="0"/>
    <xf numFmtId="0" fontId="22" fillId="73" borderId="37" applyNumberFormat="0" applyFont="0" applyAlignment="0" applyProtection="0"/>
    <xf numFmtId="0" fontId="22" fillId="43" borderId="0" applyNumberFormat="0" applyBorder="0" applyAlignment="0" applyProtection="0"/>
    <xf numFmtId="0" fontId="22" fillId="49" borderId="0" applyNumberFormat="0" applyBorder="0" applyAlignment="0" applyProtection="0"/>
    <xf numFmtId="0" fontId="22" fillId="55" borderId="0" applyNumberFormat="0" applyBorder="0" applyAlignment="0" applyProtection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22" fillId="56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8" borderId="0" applyNumberFormat="0" applyBorder="0" applyAlignment="0" applyProtection="0"/>
    <xf numFmtId="0" fontId="22" fillId="47" borderId="0" applyNumberFormat="0" applyBorder="0" applyAlignment="0" applyProtection="0"/>
    <xf numFmtId="0" fontId="22" fillId="53" borderId="0" applyNumberFormat="0" applyBorder="0" applyAlignment="0" applyProtection="0"/>
    <xf numFmtId="0" fontId="22" fillId="59" borderId="0" applyNumberFormat="0" applyBorder="0" applyAlignment="0" applyProtection="0"/>
    <xf numFmtId="0" fontId="22" fillId="48" borderId="0" applyNumberFormat="0" applyBorder="0" applyAlignment="0" applyProtection="0"/>
    <xf numFmtId="0" fontId="22" fillId="54" borderId="0" applyNumberFormat="0" applyBorder="0" applyAlignment="0" applyProtection="0"/>
    <xf numFmtId="0" fontId="22" fillId="60" borderId="0" applyNumberFormat="0" applyBorder="0" applyAlignment="0" applyProtection="0"/>
    <xf numFmtId="0" fontId="21" fillId="73" borderId="37" applyNumberFormat="0" applyFont="0" applyAlignment="0" applyProtection="0"/>
    <xf numFmtId="0" fontId="21" fillId="43" borderId="0" applyNumberFormat="0" applyBorder="0" applyAlignment="0" applyProtection="0"/>
    <xf numFmtId="0" fontId="21" fillId="49" borderId="0" applyNumberFormat="0" applyBorder="0" applyAlignment="0" applyProtection="0"/>
    <xf numFmtId="0" fontId="21" fillId="55" borderId="0" applyNumberFormat="0" applyBorder="0" applyAlignment="0" applyProtection="0"/>
    <xf numFmtId="0" fontId="21" fillId="44" borderId="0" applyNumberFormat="0" applyBorder="0" applyAlignment="0" applyProtection="0"/>
    <xf numFmtId="0" fontId="21" fillId="50" borderId="0" applyNumberFormat="0" applyBorder="0" applyAlignment="0" applyProtection="0"/>
    <xf numFmtId="0" fontId="21" fillId="56" borderId="0" applyNumberFormat="0" applyBorder="0" applyAlignment="0" applyProtection="0"/>
    <xf numFmtId="0" fontId="21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2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9" borderId="0" applyNumberFormat="0" applyBorder="0" applyAlignment="0" applyProtection="0"/>
    <xf numFmtId="0" fontId="21" fillId="48" borderId="0" applyNumberFormat="0" applyBorder="0" applyAlignment="0" applyProtection="0"/>
    <xf numFmtId="0" fontId="21" fillId="54" borderId="0" applyNumberFormat="0" applyBorder="0" applyAlignment="0" applyProtection="0"/>
    <xf numFmtId="0" fontId="21" fillId="60" borderId="0" applyNumberFormat="0" applyBorder="0" applyAlignment="0" applyProtection="0"/>
    <xf numFmtId="0" fontId="20" fillId="73" borderId="37" applyNumberFormat="0" applyFont="0" applyAlignment="0" applyProtection="0"/>
    <xf numFmtId="0" fontId="20" fillId="43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44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51" borderId="0" applyNumberFormat="0" applyBorder="0" applyAlignment="0" applyProtection="0"/>
    <xf numFmtId="0" fontId="20" fillId="57" borderId="0" applyNumberFormat="0" applyBorder="0" applyAlignment="0" applyProtection="0"/>
    <xf numFmtId="0" fontId="20" fillId="46" borderId="0" applyNumberFormat="0" applyBorder="0" applyAlignment="0" applyProtection="0"/>
    <xf numFmtId="0" fontId="20" fillId="52" borderId="0" applyNumberFormat="0" applyBorder="0" applyAlignment="0" applyProtection="0"/>
    <xf numFmtId="0" fontId="20" fillId="58" borderId="0" applyNumberFormat="0" applyBorder="0" applyAlignment="0" applyProtection="0"/>
    <xf numFmtId="0" fontId="20" fillId="47" borderId="0" applyNumberFormat="0" applyBorder="0" applyAlignment="0" applyProtection="0"/>
    <xf numFmtId="0" fontId="20" fillId="53" borderId="0" applyNumberFormat="0" applyBorder="0" applyAlignment="0" applyProtection="0"/>
    <xf numFmtId="0" fontId="20" fillId="59" borderId="0" applyNumberFormat="0" applyBorder="0" applyAlignment="0" applyProtection="0"/>
    <xf numFmtId="0" fontId="20" fillId="48" borderId="0" applyNumberFormat="0" applyBorder="0" applyAlignment="0" applyProtection="0"/>
    <xf numFmtId="0" fontId="20" fillId="54" borderId="0" applyNumberFormat="0" applyBorder="0" applyAlignment="0" applyProtection="0"/>
    <xf numFmtId="0" fontId="20" fillId="60" borderId="0" applyNumberFormat="0" applyBorder="0" applyAlignment="0" applyProtection="0"/>
    <xf numFmtId="0" fontId="19" fillId="73" borderId="37" applyNumberFormat="0" applyFont="0" applyAlignment="0" applyProtection="0"/>
    <xf numFmtId="0" fontId="19" fillId="43" borderId="0" applyNumberFormat="0" applyBorder="0" applyAlignment="0" applyProtection="0"/>
    <xf numFmtId="0" fontId="19" fillId="49" borderId="0" applyNumberFormat="0" applyBorder="0" applyAlignment="0" applyProtection="0"/>
    <xf numFmtId="0" fontId="19" fillId="55" borderId="0" applyNumberFormat="0" applyBorder="0" applyAlignment="0" applyProtection="0"/>
    <xf numFmtId="0" fontId="19" fillId="44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7" borderId="0" applyNumberFormat="0" applyBorder="0" applyAlignment="0" applyProtection="0"/>
    <xf numFmtId="0" fontId="19" fillId="46" borderId="0" applyNumberFormat="0" applyBorder="0" applyAlignment="0" applyProtection="0"/>
    <xf numFmtId="0" fontId="19" fillId="52" borderId="0" applyNumberFormat="0" applyBorder="0" applyAlignment="0" applyProtection="0"/>
    <xf numFmtId="0" fontId="19" fillId="58" borderId="0" applyNumberFormat="0" applyBorder="0" applyAlignment="0" applyProtection="0"/>
    <xf numFmtId="0" fontId="19" fillId="47" borderId="0" applyNumberFormat="0" applyBorder="0" applyAlignment="0" applyProtection="0"/>
    <xf numFmtId="0" fontId="19" fillId="53" borderId="0" applyNumberFormat="0" applyBorder="0" applyAlignment="0" applyProtection="0"/>
    <xf numFmtId="0" fontId="19" fillId="59" borderId="0" applyNumberFormat="0" applyBorder="0" applyAlignment="0" applyProtection="0"/>
    <xf numFmtId="0" fontId="19" fillId="48" borderId="0" applyNumberFormat="0" applyBorder="0" applyAlignment="0" applyProtection="0"/>
    <xf numFmtId="0" fontId="19" fillId="54" borderId="0" applyNumberFormat="0" applyBorder="0" applyAlignment="0" applyProtection="0"/>
    <xf numFmtId="0" fontId="19" fillId="60" borderId="0" applyNumberFormat="0" applyBorder="0" applyAlignment="0" applyProtection="0"/>
    <xf numFmtId="0" fontId="18" fillId="73" borderId="37" applyNumberFormat="0" applyFont="0" applyAlignment="0" applyProtection="0"/>
    <xf numFmtId="0" fontId="18" fillId="43" borderId="0" applyNumberFormat="0" applyBorder="0" applyAlignment="0" applyProtection="0"/>
    <xf numFmtId="0" fontId="18" fillId="49" borderId="0" applyNumberFormat="0" applyBorder="0" applyAlignment="0" applyProtection="0"/>
    <xf numFmtId="0" fontId="18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50" borderId="0" applyNumberFormat="0" applyBorder="0" applyAlignment="0" applyProtection="0"/>
    <xf numFmtId="0" fontId="18" fillId="56" borderId="0" applyNumberFormat="0" applyBorder="0" applyAlignment="0" applyProtection="0"/>
    <xf numFmtId="0" fontId="18" fillId="45" borderId="0" applyNumberFormat="0" applyBorder="0" applyAlignment="0" applyProtection="0"/>
    <xf numFmtId="0" fontId="18" fillId="51" borderId="0" applyNumberFormat="0" applyBorder="0" applyAlignment="0" applyProtection="0"/>
    <xf numFmtId="0" fontId="18" fillId="57" borderId="0" applyNumberFormat="0" applyBorder="0" applyAlignment="0" applyProtection="0"/>
    <xf numFmtId="0" fontId="18" fillId="46" borderId="0" applyNumberFormat="0" applyBorder="0" applyAlignment="0" applyProtection="0"/>
    <xf numFmtId="0" fontId="18" fillId="52" borderId="0" applyNumberFormat="0" applyBorder="0" applyAlignment="0" applyProtection="0"/>
    <xf numFmtId="0" fontId="18" fillId="58" borderId="0" applyNumberFormat="0" applyBorder="0" applyAlignment="0" applyProtection="0"/>
    <xf numFmtId="0" fontId="18" fillId="47" borderId="0" applyNumberFormat="0" applyBorder="0" applyAlignment="0" applyProtection="0"/>
    <xf numFmtId="0" fontId="18" fillId="53" borderId="0" applyNumberFormat="0" applyBorder="0" applyAlignment="0" applyProtection="0"/>
    <xf numFmtId="0" fontId="18" fillId="59" borderId="0" applyNumberFormat="0" applyBorder="0" applyAlignment="0" applyProtection="0"/>
    <xf numFmtId="0" fontId="18" fillId="48" borderId="0" applyNumberFormat="0" applyBorder="0" applyAlignment="0" applyProtection="0"/>
    <xf numFmtId="0" fontId="18" fillId="54" borderId="0" applyNumberFormat="0" applyBorder="0" applyAlignment="0" applyProtection="0"/>
    <xf numFmtId="0" fontId="18" fillId="60" borderId="0" applyNumberFormat="0" applyBorder="0" applyAlignment="0" applyProtection="0"/>
    <xf numFmtId="0" fontId="17" fillId="73" borderId="37" applyNumberFormat="0" applyFont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44" borderId="0" applyNumberFormat="0" applyBorder="0" applyAlignment="0" applyProtection="0"/>
    <xf numFmtId="0" fontId="1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46" borderId="0" applyNumberFormat="0" applyBorder="0" applyAlignment="0" applyProtection="0"/>
    <xf numFmtId="0" fontId="17" fillId="52" borderId="0" applyNumberFormat="0" applyBorder="0" applyAlignment="0" applyProtection="0"/>
    <xf numFmtId="0" fontId="17" fillId="58" borderId="0" applyNumberFormat="0" applyBorder="0" applyAlignment="0" applyProtection="0"/>
    <xf numFmtId="0" fontId="17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9" borderId="0" applyNumberFormat="0" applyBorder="0" applyAlignment="0" applyProtection="0"/>
    <xf numFmtId="0" fontId="1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60" borderId="0" applyNumberFormat="0" applyBorder="0" applyAlignment="0" applyProtection="0"/>
    <xf numFmtId="0" fontId="188" fillId="72" borderId="0" applyNumberFormat="0" applyBorder="0" applyAlignment="0" applyProtection="0"/>
    <xf numFmtId="0" fontId="16" fillId="73" borderId="37" applyNumberFormat="0" applyFont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16" fillId="55" borderId="0" applyNumberFormat="0" applyBorder="0" applyAlignment="0" applyProtection="0"/>
    <xf numFmtId="0" fontId="16" fillId="44" borderId="0" applyNumberFormat="0" applyBorder="0" applyAlignment="0" applyProtection="0"/>
    <xf numFmtId="0" fontId="16" fillId="50" borderId="0" applyNumberFormat="0" applyBorder="0" applyAlignment="0" applyProtection="0"/>
    <xf numFmtId="0" fontId="16" fillId="56" borderId="0" applyNumberFormat="0" applyBorder="0" applyAlignment="0" applyProtection="0"/>
    <xf numFmtId="0" fontId="16" fillId="45" borderId="0" applyNumberFormat="0" applyBorder="0" applyAlignment="0" applyProtection="0"/>
    <xf numFmtId="0" fontId="16" fillId="51" borderId="0" applyNumberFormat="0" applyBorder="0" applyAlignment="0" applyProtection="0"/>
    <xf numFmtId="0" fontId="16" fillId="57" borderId="0" applyNumberFormat="0" applyBorder="0" applyAlignment="0" applyProtection="0"/>
    <xf numFmtId="0" fontId="16" fillId="46" borderId="0" applyNumberFormat="0" applyBorder="0" applyAlignment="0" applyProtection="0"/>
    <xf numFmtId="0" fontId="16" fillId="52" borderId="0" applyNumberFormat="0" applyBorder="0" applyAlignment="0" applyProtection="0"/>
    <xf numFmtId="0" fontId="16" fillId="58" borderId="0" applyNumberFormat="0" applyBorder="0" applyAlignment="0" applyProtection="0"/>
    <xf numFmtId="0" fontId="16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9" borderId="0" applyNumberFormat="0" applyBorder="0" applyAlignment="0" applyProtection="0"/>
    <xf numFmtId="0" fontId="16" fillId="48" borderId="0" applyNumberFormat="0" applyBorder="0" applyAlignment="0" applyProtection="0"/>
    <xf numFmtId="0" fontId="16" fillId="54" borderId="0" applyNumberFormat="0" applyBorder="0" applyAlignment="0" applyProtection="0"/>
    <xf numFmtId="0" fontId="16" fillId="60" borderId="0" applyNumberFormat="0" applyBorder="0" applyAlignment="0" applyProtection="0"/>
    <xf numFmtId="0" fontId="15" fillId="73" borderId="37" applyNumberFormat="0" applyFont="0" applyAlignment="0" applyProtection="0"/>
    <xf numFmtId="0" fontId="15" fillId="43" borderId="0" applyNumberFormat="0" applyBorder="0" applyAlignment="0" applyProtection="0"/>
    <xf numFmtId="0" fontId="15" fillId="49" borderId="0" applyNumberFormat="0" applyBorder="0" applyAlignment="0" applyProtection="0"/>
    <xf numFmtId="0" fontId="15" fillId="55" borderId="0" applyNumberFormat="0" applyBorder="0" applyAlignment="0" applyProtection="0"/>
    <xf numFmtId="0" fontId="15" fillId="44" borderId="0" applyNumberFormat="0" applyBorder="0" applyAlignment="0" applyProtection="0"/>
    <xf numFmtId="0" fontId="15" fillId="50" borderId="0" applyNumberFormat="0" applyBorder="0" applyAlignment="0" applyProtection="0"/>
    <xf numFmtId="0" fontId="15" fillId="56" borderId="0" applyNumberFormat="0" applyBorder="0" applyAlignment="0" applyProtection="0"/>
    <xf numFmtId="0" fontId="15" fillId="45" borderId="0" applyNumberFormat="0" applyBorder="0" applyAlignment="0" applyProtection="0"/>
    <xf numFmtId="0" fontId="15" fillId="51" borderId="0" applyNumberFormat="0" applyBorder="0" applyAlignment="0" applyProtection="0"/>
    <xf numFmtId="0" fontId="15" fillId="57" borderId="0" applyNumberFormat="0" applyBorder="0" applyAlignment="0" applyProtection="0"/>
    <xf numFmtId="0" fontId="15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8" borderId="0" applyNumberFormat="0" applyBorder="0" applyAlignment="0" applyProtection="0"/>
    <xf numFmtId="0" fontId="15" fillId="47" borderId="0" applyNumberFormat="0" applyBorder="0" applyAlignment="0" applyProtection="0"/>
    <xf numFmtId="0" fontId="15" fillId="53" borderId="0" applyNumberFormat="0" applyBorder="0" applyAlignment="0" applyProtection="0"/>
    <xf numFmtId="0" fontId="15" fillId="59" borderId="0" applyNumberFormat="0" applyBorder="0" applyAlignment="0" applyProtection="0"/>
    <xf numFmtId="0" fontId="15" fillId="48" borderId="0" applyNumberFormat="0" applyBorder="0" applyAlignment="0" applyProtection="0"/>
    <xf numFmtId="0" fontId="15" fillId="54" borderId="0" applyNumberFormat="0" applyBorder="0" applyAlignment="0" applyProtection="0"/>
    <xf numFmtId="0" fontId="15" fillId="60" borderId="0" applyNumberFormat="0" applyBorder="0" applyAlignment="0" applyProtection="0"/>
    <xf numFmtId="0" fontId="14" fillId="73" borderId="37" applyNumberFormat="0" applyFont="0" applyAlignment="0" applyProtection="0"/>
    <xf numFmtId="0" fontId="14" fillId="43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4" fillId="44" borderId="0" applyNumberFormat="0" applyBorder="0" applyAlignment="0" applyProtection="0"/>
    <xf numFmtId="0" fontId="14" fillId="50" borderId="0" applyNumberFormat="0" applyBorder="0" applyAlignment="0" applyProtection="0"/>
    <xf numFmtId="0" fontId="14" fillId="56" borderId="0" applyNumberFormat="0" applyBorder="0" applyAlignment="0" applyProtection="0"/>
    <xf numFmtId="0" fontId="14" fillId="45" borderId="0" applyNumberFormat="0" applyBorder="0" applyAlignment="0" applyProtection="0"/>
    <xf numFmtId="0" fontId="14" fillId="51" borderId="0" applyNumberFormat="0" applyBorder="0" applyAlignment="0" applyProtection="0"/>
    <xf numFmtId="0" fontId="14" fillId="57" borderId="0" applyNumberFormat="0" applyBorder="0" applyAlignment="0" applyProtection="0"/>
    <xf numFmtId="0" fontId="14" fillId="46" borderId="0" applyNumberFormat="0" applyBorder="0" applyAlignment="0" applyProtection="0"/>
    <xf numFmtId="0" fontId="14" fillId="52" borderId="0" applyNumberFormat="0" applyBorder="0" applyAlignment="0" applyProtection="0"/>
    <xf numFmtId="0" fontId="14" fillId="58" borderId="0" applyNumberFormat="0" applyBorder="0" applyAlignment="0" applyProtection="0"/>
    <xf numFmtId="0" fontId="14" fillId="47" borderId="0" applyNumberFormat="0" applyBorder="0" applyAlignment="0" applyProtection="0"/>
    <xf numFmtId="0" fontId="14" fillId="53" borderId="0" applyNumberFormat="0" applyBorder="0" applyAlignment="0" applyProtection="0"/>
    <xf numFmtId="0" fontId="14" fillId="59" borderId="0" applyNumberFormat="0" applyBorder="0" applyAlignment="0" applyProtection="0"/>
    <xf numFmtId="0" fontId="14" fillId="48" borderId="0" applyNumberFormat="0" applyBorder="0" applyAlignment="0" applyProtection="0"/>
    <xf numFmtId="0" fontId="14" fillId="54" borderId="0" applyNumberFormat="0" applyBorder="0" applyAlignment="0" applyProtection="0"/>
    <xf numFmtId="0" fontId="14" fillId="60" borderId="0" applyNumberFormat="0" applyBorder="0" applyAlignment="0" applyProtection="0"/>
    <xf numFmtId="0" fontId="13" fillId="73" borderId="37" applyNumberFormat="0" applyFont="0" applyAlignment="0" applyProtection="0"/>
    <xf numFmtId="0" fontId="13" fillId="43" borderId="0" applyNumberFormat="0" applyBorder="0" applyAlignment="0" applyProtection="0"/>
    <xf numFmtId="0" fontId="13" fillId="49" borderId="0" applyNumberFormat="0" applyBorder="0" applyAlignment="0" applyProtection="0"/>
    <xf numFmtId="0" fontId="13" fillId="55" borderId="0" applyNumberFormat="0" applyBorder="0" applyAlignment="0" applyProtection="0"/>
    <xf numFmtId="0" fontId="13" fillId="44" borderId="0" applyNumberFormat="0" applyBorder="0" applyAlignment="0" applyProtection="0"/>
    <xf numFmtId="0" fontId="13" fillId="50" borderId="0" applyNumberFormat="0" applyBorder="0" applyAlignment="0" applyProtection="0"/>
    <xf numFmtId="0" fontId="13" fillId="56" borderId="0" applyNumberFormat="0" applyBorder="0" applyAlignment="0" applyProtection="0"/>
    <xf numFmtId="0" fontId="13" fillId="45" borderId="0" applyNumberFormat="0" applyBorder="0" applyAlignment="0" applyProtection="0"/>
    <xf numFmtId="0" fontId="13" fillId="51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52" borderId="0" applyNumberFormat="0" applyBorder="0" applyAlignment="0" applyProtection="0"/>
    <xf numFmtId="0" fontId="13" fillId="58" borderId="0" applyNumberFormat="0" applyBorder="0" applyAlignment="0" applyProtection="0"/>
    <xf numFmtId="0" fontId="13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9" borderId="0" applyNumberFormat="0" applyBorder="0" applyAlignment="0" applyProtection="0"/>
    <xf numFmtId="0" fontId="13" fillId="48" borderId="0" applyNumberFormat="0" applyBorder="0" applyAlignment="0" applyProtection="0"/>
    <xf numFmtId="0" fontId="13" fillId="54" borderId="0" applyNumberFormat="0" applyBorder="0" applyAlignment="0" applyProtection="0"/>
    <xf numFmtId="0" fontId="13" fillId="60" borderId="0" applyNumberFormat="0" applyBorder="0" applyAlignment="0" applyProtection="0"/>
    <xf numFmtId="0" fontId="12" fillId="73" borderId="37" applyNumberFormat="0" applyFont="0" applyAlignment="0" applyProtection="0"/>
    <xf numFmtId="0" fontId="12" fillId="43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2" fillId="44" borderId="0" applyNumberFormat="0" applyBorder="0" applyAlignment="0" applyProtection="0"/>
    <xf numFmtId="0" fontId="12" fillId="50" borderId="0" applyNumberFormat="0" applyBorder="0" applyAlignment="0" applyProtection="0"/>
    <xf numFmtId="0" fontId="12" fillId="56" borderId="0" applyNumberFormat="0" applyBorder="0" applyAlignment="0" applyProtection="0"/>
    <xf numFmtId="0" fontId="12" fillId="45" borderId="0" applyNumberFormat="0" applyBorder="0" applyAlignment="0" applyProtection="0"/>
    <xf numFmtId="0" fontId="12" fillId="51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52" borderId="0" applyNumberFormat="0" applyBorder="0" applyAlignment="0" applyProtection="0"/>
    <xf numFmtId="0" fontId="12" fillId="58" borderId="0" applyNumberFormat="0" applyBorder="0" applyAlignment="0" applyProtection="0"/>
    <xf numFmtId="0" fontId="12" fillId="47" borderId="0" applyNumberFormat="0" applyBorder="0" applyAlignment="0" applyProtection="0"/>
    <xf numFmtId="0" fontId="12" fillId="53" borderId="0" applyNumberFormat="0" applyBorder="0" applyAlignment="0" applyProtection="0"/>
    <xf numFmtId="0" fontId="12" fillId="59" borderId="0" applyNumberFormat="0" applyBorder="0" applyAlignment="0" applyProtection="0"/>
    <xf numFmtId="0" fontId="12" fillId="48" borderId="0" applyNumberFormat="0" applyBorder="0" applyAlignment="0" applyProtection="0"/>
    <xf numFmtId="0" fontId="12" fillId="54" borderId="0" applyNumberFormat="0" applyBorder="0" applyAlignment="0" applyProtection="0"/>
    <xf numFmtId="0" fontId="12" fillId="60" borderId="0" applyNumberFormat="0" applyBorder="0" applyAlignment="0" applyProtection="0"/>
    <xf numFmtId="0" fontId="11" fillId="73" borderId="37" applyNumberFormat="0" applyFont="0" applyAlignment="0" applyProtection="0"/>
    <xf numFmtId="0" fontId="11" fillId="43" borderId="0" applyNumberFormat="0" applyBorder="0" applyAlignment="0" applyProtection="0"/>
    <xf numFmtId="0" fontId="11" fillId="49" borderId="0" applyNumberFormat="0" applyBorder="0" applyAlignment="0" applyProtection="0"/>
    <xf numFmtId="0" fontId="11" fillId="55" borderId="0" applyNumberFormat="0" applyBorder="0" applyAlignment="0" applyProtection="0"/>
    <xf numFmtId="0" fontId="11" fillId="44" borderId="0" applyNumberFormat="0" applyBorder="0" applyAlignment="0" applyProtection="0"/>
    <xf numFmtId="0" fontId="11" fillId="50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51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52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3" borderId="0" applyNumberFormat="0" applyBorder="0" applyAlignment="0" applyProtection="0"/>
    <xf numFmtId="0" fontId="11" fillId="5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60" borderId="0" applyNumberFormat="0" applyBorder="0" applyAlignment="0" applyProtection="0"/>
    <xf numFmtId="0" fontId="10" fillId="73" borderId="37" applyNumberFormat="0" applyFont="0" applyAlignment="0" applyProtection="0"/>
    <xf numFmtId="0" fontId="10" fillId="43" borderId="0" applyNumberFormat="0" applyBorder="0" applyAlignment="0" applyProtection="0"/>
    <xf numFmtId="0" fontId="10" fillId="49" borderId="0" applyNumberFormat="0" applyBorder="0" applyAlignment="0" applyProtection="0"/>
    <xf numFmtId="0" fontId="10" fillId="55" borderId="0" applyNumberFormat="0" applyBorder="0" applyAlignment="0" applyProtection="0"/>
    <xf numFmtId="0" fontId="10" fillId="44" borderId="0" applyNumberFormat="0" applyBorder="0" applyAlignment="0" applyProtection="0"/>
    <xf numFmtId="0" fontId="10" fillId="50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52" borderId="0" applyNumberFormat="0" applyBorder="0" applyAlignment="0" applyProtection="0"/>
    <xf numFmtId="0" fontId="10" fillId="58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9" borderId="0" applyNumberFormat="0" applyBorder="0" applyAlignment="0" applyProtection="0"/>
    <xf numFmtId="0" fontId="10" fillId="48" borderId="0" applyNumberFormat="0" applyBorder="0" applyAlignment="0" applyProtection="0"/>
    <xf numFmtId="0" fontId="10" fillId="54" borderId="0" applyNumberFormat="0" applyBorder="0" applyAlignment="0" applyProtection="0"/>
    <xf numFmtId="0" fontId="10" fillId="60" borderId="0" applyNumberFormat="0" applyBorder="0" applyAlignment="0" applyProtection="0"/>
    <xf numFmtId="0" fontId="9" fillId="73" borderId="37" applyNumberFormat="0" applyFont="0" applyAlignment="0" applyProtection="0"/>
    <xf numFmtId="0" fontId="9" fillId="43" borderId="0" applyNumberFormat="0" applyBorder="0" applyAlignment="0" applyProtection="0"/>
    <xf numFmtId="0" fontId="9" fillId="49" borderId="0" applyNumberFormat="0" applyBorder="0" applyAlignment="0" applyProtection="0"/>
    <xf numFmtId="0" fontId="9" fillId="55" borderId="0" applyNumberFormat="0" applyBorder="0" applyAlignment="0" applyProtection="0"/>
    <xf numFmtId="0" fontId="9" fillId="44" borderId="0" applyNumberFormat="0" applyBorder="0" applyAlignment="0" applyProtection="0"/>
    <xf numFmtId="0" fontId="9" fillId="50" borderId="0" applyNumberFormat="0" applyBorder="0" applyAlignment="0" applyProtection="0"/>
    <xf numFmtId="0" fontId="9" fillId="56" borderId="0" applyNumberFormat="0" applyBorder="0" applyAlignment="0" applyProtection="0"/>
    <xf numFmtId="0" fontId="9" fillId="45" borderId="0" applyNumberFormat="0" applyBorder="0" applyAlignment="0" applyProtection="0"/>
    <xf numFmtId="0" fontId="9" fillId="51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52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60" borderId="0" applyNumberFormat="0" applyBorder="0" applyAlignment="0" applyProtection="0"/>
    <xf numFmtId="0" fontId="8" fillId="73" borderId="37" applyNumberFormat="0" applyFont="0" applyAlignment="0" applyProtection="0"/>
    <xf numFmtId="0" fontId="8" fillId="43" borderId="0" applyNumberFormat="0" applyBorder="0" applyAlignment="0" applyProtection="0"/>
    <xf numFmtId="0" fontId="8" fillId="49" borderId="0" applyNumberFormat="0" applyBorder="0" applyAlignment="0" applyProtection="0"/>
    <xf numFmtId="0" fontId="8" fillId="55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52" borderId="0" applyNumberFormat="0" applyBorder="0" applyAlignment="0" applyProtection="0"/>
    <xf numFmtId="0" fontId="8" fillId="58" borderId="0" applyNumberFormat="0" applyBorder="0" applyAlignment="0" applyProtection="0"/>
    <xf numFmtId="0" fontId="8" fillId="47" borderId="0" applyNumberFormat="0" applyBorder="0" applyAlignment="0" applyProtection="0"/>
    <xf numFmtId="0" fontId="8" fillId="53" borderId="0" applyNumberFormat="0" applyBorder="0" applyAlignment="0" applyProtection="0"/>
    <xf numFmtId="0" fontId="8" fillId="59" borderId="0" applyNumberFormat="0" applyBorder="0" applyAlignment="0" applyProtection="0"/>
    <xf numFmtId="0" fontId="8" fillId="48" borderId="0" applyNumberFormat="0" applyBorder="0" applyAlignment="0" applyProtection="0"/>
    <xf numFmtId="0" fontId="8" fillId="54" borderId="0" applyNumberFormat="0" applyBorder="0" applyAlignment="0" applyProtection="0"/>
    <xf numFmtId="0" fontId="8" fillId="60" borderId="0" applyNumberFormat="0" applyBorder="0" applyAlignment="0" applyProtection="0"/>
    <xf numFmtId="0" fontId="7" fillId="73" borderId="37" applyNumberFormat="0" applyFont="0" applyAlignment="0" applyProtection="0"/>
    <xf numFmtId="0" fontId="7" fillId="43" borderId="0" applyNumberFormat="0" applyBorder="0" applyAlignment="0" applyProtection="0"/>
    <xf numFmtId="0" fontId="7" fillId="49" borderId="0" applyNumberFormat="0" applyBorder="0" applyAlignment="0" applyProtection="0"/>
    <xf numFmtId="0" fontId="7" fillId="55" borderId="0" applyNumberFormat="0" applyBorder="0" applyAlignment="0" applyProtection="0"/>
    <xf numFmtId="0" fontId="7" fillId="44" borderId="0" applyNumberFormat="0" applyBorder="0" applyAlignment="0" applyProtection="0"/>
    <xf numFmtId="0" fontId="7" fillId="50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51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52" borderId="0" applyNumberFormat="0" applyBorder="0" applyAlignment="0" applyProtection="0"/>
    <xf numFmtId="0" fontId="7" fillId="58" borderId="0" applyNumberFormat="0" applyBorder="0" applyAlignment="0" applyProtection="0"/>
    <xf numFmtId="0" fontId="7" fillId="47" borderId="0" applyNumberFormat="0" applyBorder="0" applyAlignment="0" applyProtection="0"/>
    <xf numFmtId="0" fontId="7" fillId="53" borderId="0" applyNumberFormat="0" applyBorder="0" applyAlignment="0" applyProtection="0"/>
    <xf numFmtId="0" fontId="7" fillId="59" borderId="0" applyNumberFormat="0" applyBorder="0" applyAlignment="0" applyProtection="0"/>
    <xf numFmtId="0" fontId="7" fillId="48" borderId="0" applyNumberFormat="0" applyBorder="0" applyAlignment="0" applyProtection="0"/>
    <xf numFmtId="0" fontId="7" fillId="54" borderId="0" applyNumberFormat="0" applyBorder="0" applyAlignment="0" applyProtection="0"/>
    <xf numFmtId="0" fontId="7" fillId="60" borderId="0" applyNumberFormat="0" applyBorder="0" applyAlignment="0" applyProtection="0"/>
    <xf numFmtId="0" fontId="6" fillId="73" borderId="37" applyNumberFormat="0" applyFont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6" fillId="55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58" borderId="0" applyNumberFormat="0" applyBorder="0" applyAlignment="0" applyProtection="0"/>
    <xf numFmtId="0" fontId="6" fillId="47" borderId="0" applyNumberFormat="0" applyBorder="0" applyAlignment="0" applyProtection="0"/>
    <xf numFmtId="0" fontId="6" fillId="53" borderId="0" applyNumberFormat="0" applyBorder="0" applyAlignment="0" applyProtection="0"/>
    <xf numFmtId="0" fontId="6" fillId="59" borderId="0" applyNumberFormat="0" applyBorder="0" applyAlignment="0" applyProtection="0"/>
    <xf numFmtId="0" fontId="6" fillId="48" borderId="0" applyNumberFormat="0" applyBorder="0" applyAlignment="0" applyProtection="0"/>
    <xf numFmtId="0" fontId="6" fillId="54" borderId="0" applyNumberFormat="0" applyBorder="0" applyAlignment="0" applyProtection="0"/>
    <xf numFmtId="0" fontId="6" fillId="60" borderId="0" applyNumberFormat="0" applyBorder="0" applyAlignment="0" applyProtection="0"/>
    <xf numFmtId="0" fontId="5" fillId="73" borderId="37" applyNumberFormat="0" applyFont="0" applyAlignment="0" applyProtection="0"/>
    <xf numFmtId="0" fontId="5" fillId="43" borderId="0" applyNumberFormat="0" applyBorder="0" applyAlignment="0" applyProtection="0"/>
    <xf numFmtId="0" fontId="5" fillId="49" borderId="0" applyNumberFormat="0" applyBorder="0" applyAlignment="0" applyProtection="0"/>
    <xf numFmtId="0" fontId="5" fillId="55" borderId="0" applyNumberFormat="0" applyBorder="0" applyAlignment="0" applyProtection="0"/>
    <xf numFmtId="0" fontId="5" fillId="44" borderId="0" applyNumberFormat="0" applyBorder="0" applyAlignment="0" applyProtection="0"/>
    <xf numFmtId="0" fontId="5" fillId="50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51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52" borderId="0" applyNumberFormat="0" applyBorder="0" applyAlignment="0" applyProtection="0"/>
    <xf numFmtId="0" fontId="5" fillId="58" borderId="0" applyNumberFormat="0" applyBorder="0" applyAlignment="0" applyProtection="0"/>
    <xf numFmtId="0" fontId="5" fillId="47" borderId="0" applyNumberFormat="0" applyBorder="0" applyAlignment="0" applyProtection="0"/>
    <xf numFmtId="0" fontId="5" fillId="53" borderId="0" applyNumberFormat="0" applyBorder="0" applyAlignment="0" applyProtection="0"/>
    <xf numFmtId="0" fontId="5" fillId="59" borderId="0" applyNumberFormat="0" applyBorder="0" applyAlignment="0" applyProtection="0"/>
    <xf numFmtId="0" fontId="5" fillId="48" borderId="0" applyNumberFormat="0" applyBorder="0" applyAlignment="0" applyProtection="0"/>
    <xf numFmtId="0" fontId="5" fillId="54" borderId="0" applyNumberFormat="0" applyBorder="0" applyAlignment="0" applyProtection="0"/>
    <xf numFmtId="0" fontId="5" fillId="60" borderId="0" applyNumberFormat="0" applyBorder="0" applyAlignment="0" applyProtection="0"/>
    <xf numFmtId="0" fontId="4" fillId="73" borderId="37" applyNumberFormat="0" applyFont="0" applyAlignment="0" applyProtection="0"/>
    <xf numFmtId="0" fontId="4" fillId="43" borderId="0" applyNumberFormat="0" applyBorder="0" applyAlignment="0" applyProtection="0"/>
    <xf numFmtId="0" fontId="4" fillId="49" borderId="0" applyNumberFormat="0" applyBorder="0" applyAlignment="0" applyProtection="0"/>
    <xf numFmtId="0" fontId="4" fillId="55" borderId="0" applyNumberFormat="0" applyBorder="0" applyAlignment="0" applyProtection="0"/>
    <xf numFmtId="0" fontId="4" fillId="44" borderId="0" applyNumberFormat="0" applyBorder="0" applyAlignment="0" applyProtection="0"/>
    <xf numFmtId="0" fontId="4" fillId="50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51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52" borderId="0" applyNumberFormat="0" applyBorder="0" applyAlignment="0" applyProtection="0"/>
    <xf numFmtId="0" fontId="4" fillId="58" borderId="0" applyNumberFormat="0" applyBorder="0" applyAlignment="0" applyProtection="0"/>
    <xf numFmtId="0" fontId="4" fillId="47" borderId="0" applyNumberFormat="0" applyBorder="0" applyAlignment="0" applyProtection="0"/>
    <xf numFmtId="0" fontId="4" fillId="53" borderId="0" applyNumberFormat="0" applyBorder="0" applyAlignment="0" applyProtection="0"/>
    <xf numFmtId="0" fontId="4" fillId="59" borderId="0" applyNumberFormat="0" applyBorder="0" applyAlignment="0" applyProtection="0"/>
    <xf numFmtId="0" fontId="4" fillId="48" borderId="0" applyNumberFormat="0" applyBorder="0" applyAlignment="0" applyProtection="0"/>
    <xf numFmtId="0" fontId="4" fillId="54" borderId="0" applyNumberFormat="0" applyBorder="0" applyAlignment="0" applyProtection="0"/>
    <xf numFmtId="0" fontId="4" fillId="60" borderId="0" applyNumberFormat="0" applyBorder="0" applyAlignment="0" applyProtection="0"/>
    <xf numFmtId="0" fontId="3" fillId="73" borderId="37" applyNumberFormat="0" applyFont="0" applyAlignment="0" applyProtection="0"/>
    <xf numFmtId="0" fontId="3" fillId="43" borderId="0" applyNumberFormat="0" applyBorder="0" applyAlignment="0" applyProtection="0"/>
    <xf numFmtId="0" fontId="3" fillId="49" borderId="0" applyNumberFormat="0" applyBorder="0" applyAlignment="0" applyProtection="0"/>
    <xf numFmtId="0" fontId="3" fillId="55" borderId="0" applyNumberFormat="0" applyBorder="0" applyAlignment="0" applyProtection="0"/>
    <xf numFmtId="0" fontId="3" fillId="44" borderId="0" applyNumberFormat="0" applyBorder="0" applyAlignment="0" applyProtection="0"/>
    <xf numFmtId="0" fontId="3" fillId="50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51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52" borderId="0" applyNumberFormat="0" applyBorder="0" applyAlignment="0" applyProtection="0"/>
    <xf numFmtId="0" fontId="3" fillId="58" borderId="0" applyNumberFormat="0" applyBorder="0" applyAlignment="0" applyProtection="0"/>
    <xf numFmtId="0" fontId="3" fillId="47" borderId="0" applyNumberFormat="0" applyBorder="0" applyAlignment="0" applyProtection="0"/>
    <xf numFmtId="0" fontId="3" fillId="53" borderId="0" applyNumberFormat="0" applyBorder="0" applyAlignment="0" applyProtection="0"/>
    <xf numFmtId="0" fontId="3" fillId="59" borderId="0" applyNumberFormat="0" applyBorder="0" applyAlignment="0" applyProtection="0"/>
    <xf numFmtId="0" fontId="3" fillId="48" borderId="0" applyNumberFormat="0" applyBorder="0" applyAlignment="0" applyProtection="0"/>
    <xf numFmtId="0" fontId="3" fillId="54" borderId="0" applyNumberFormat="0" applyBorder="0" applyAlignment="0" applyProtection="0"/>
    <xf numFmtId="0" fontId="3" fillId="60" borderId="0" applyNumberFormat="0" applyBorder="0" applyAlignment="0" applyProtection="0"/>
    <xf numFmtId="0" fontId="189" fillId="0" borderId="0"/>
    <xf numFmtId="0" fontId="190" fillId="0" borderId="0"/>
    <xf numFmtId="0" fontId="2" fillId="0" borderId="0"/>
    <xf numFmtId="0" fontId="2" fillId="73" borderId="37" applyNumberFormat="0" applyFont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55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58" borderId="0" applyNumberFormat="0" applyBorder="0" applyAlignment="0" applyProtection="0"/>
    <xf numFmtId="0" fontId="2" fillId="47" borderId="0" applyNumberFormat="0" applyBorder="0" applyAlignment="0" applyProtection="0"/>
    <xf numFmtId="0" fontId="2" fillId="53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60" borderId="0" applyNumberFormat="0" applyBorder="0" applyAlignment="0" applyProtection="0"/>
    <xf numFmtId="0" fontId="1" fillId="0" borderId="0"/>
  </cellStyleXfs>
  <cellXfs count="94">
    <xf numFmtId="0" fontId="0" fillId="0" borderId="0" xfId="0"/>
    <xf numFmtId="0" fontId="33" fillId="0" borderId="0" xfId="522"/>
    <xf numFmtId="0" fontId="35" fillId="27" borderId="0" xfId="522" applyFont="1" applyFill="1" applyAlignment="1">
      <alignment horizontal="right" vertical="center"/>
    </xf>
    <xf numFmtId="0" fontId="0" fillId="30" borderId="0" xfId="0" quotePrefix="1" applyFill="1" applyAlignment="1">
      <alignment horizontal="left"/>
    </xf>
    <xf numFmtId="0" fontId="35" fillId="0" borderId="0" xfId="522" applyFont="1"/>
    <xf numFmtId="0" fontId="33" fillId="0" borderId="0" xfId="524" applyFill="1"/>
    <xf numFmtId="0" fontId="35" fillId="0" borderId="0" xfId="0" applyFont="1"/>
    <xf numFmtId="3" fontId="33" fillId="0" borderId="0" xfId="524" applyNumberFormat="1" applyFill="1"/>
    <xf numFmtId="166" fontId="0" fillId="0" borderId="0" xfId="0" applyNumberFormat="1"/>
    <xf numFmtId="168" fontId="0" fillId="0" borderId="0" xfId="552" applyNumberFormat="1" applyFont="1" applyFill="1"/>
    <xf numFmtId="0" fontId="33" fillId="0" borderId="0" xfId="524" applyFill="1" applyAlignment="1">
      <alignment wrapText="1"/>
    </xf>
    <xf numFmtId="0" fontId="35" fillId="0" borderId="0" xfId="524" applyFont="1" applyFill="1"/>
    <xf numFmtId="0" fontId="35" fillId="0" borderId="0" xfId="524" applyFont="1" applyFill="1" applyAlignment="1">
      <alignment horizontal="left" wrapText="1"/>
    </xf>
    <xf numFmtId="0" fontId="0" fillId="0" borderId="0" xfId="0" applyAlignment="1">
      <alignment horizontal="right"/>
    </xf>
    <xf numFmtId="0" fontId="33" fillId="0" borderId="0" xfId="524" applyFill="1" applyAlignment="1">
      <alignment horizontal="left"/>
    </xf>
    <xf numFmtId="0" fontId="33" fillId="0" borderId="0" xfId="524" applyFill="1" applyAlignment="1">
      <alignment horizontal="right"/>
    </xf>
    <xf numFmtId="0" fontId="33" fillId="0" borderId="7" xfId="524" applyFill="1" applyBorder="1"/>
    <xf numFmtId="0" fontId="35" fillId="0" borderId="7" xfId="524" applyFont="1" applyFill="1" applyBorder="1"/>
    <xf numFmtId="0" fontId="33" fillId="0" borderId="0" xfId="524" applyFill="1" applyBorder="1"/>
    <xf numFmtId="0" fontId="33" fillId="0" borderId="0" xfId="524" applyFill="1" applyAlignment="1">
      <alignment vertical="center" wrapText="1"/>
    </xf>
    <xf numFmtId="15" fontId="0" fillId="0" borderId="0" xfId="0" applyNumberFormat="1" applyAlignment="1">
      <alignment horizontal="left"/>
    </xf>
    <xf numFmtId="0" fontId="35" fillId="0" borderId="7" xfId="524" applyFont="1" applyFill="1" applyBorder="1" applyAlignment="1">
      <alignment horizontal="right" wrapText="1"/>
    </xf>
    <xf numFmtId="0" fontId="0" fillId="0" borderId="0" xfId="0" applyAlignment="1">
      <alignment vertical="top"/>
    </xf>
    <xf numFmtId="3" fontId="35" fillId="0" borderId="0" xfId="523" applyNumberFormat="1" applyFont="1" applyAlignment="1">
      <alignment horizontal="right" vertical="top"/>
    </xf>
    <xf numFmtId="165" fontId="35" fillId="0" borderId="0" xfId="523" applyNumberFormat="1" applyFont="1" applyAlignment="1">
      <alignment horizontal="right" vertical="top"/>
    </xf>
    <xf numFmtId="0" fontId="35" fillId="0" borderId="0" xfId="524" applyFont="1" applyFill="1" applyAlignment="1">
      <alignment wrapText="1"/>
    </xf>
    <xf numFmtId="0" fontId="33" fillId="0" borderId="0" xfId="516"/>
    <xf numFmtId="167" fontId="35" fillId="0" borderId="0" xfId="552" applyNumberFormat="1" applyFont="1" applyFill="1" applyAlignment="1">
      <alignment horizontal="right"/>
    </xf>
    <xf numFmtId="0" fontId="35" fillId="0" borderId="0" xfId="524" applyFont="1" applyFill="1" applyAlignment="1">
      <alignment horizontal="center" vertical="center" wrapText="1"/>
    </xf>
    <xf numFmtId="0" fontId="35" fillId="0" borderId="28" xfId="524" applyFont="1" applyFill="1" applyBorder="1" applyAlignment="1">
      <alignment horizontal="center" vertical="center" wrapText="1"/>
    </xf>
    <xf numFmtId="164" fontId="33" fillId="0" borderId="0" xfId="524" applyNumberFormat="1" applyFill="1"/>
    <xf numFmtId="0" fontId="36" fillId="0" borderId="0" xfId="476" applyFill="1" applyAlignment="1" applyProtection="1">
      <alignment horizontal="left"/>
    </xf>
    <xf numFmtId="9" fontId="39" fillId="0" borderId="0" xfId="552" applyFont="1" applyFill="1" applyBorder="1" applyAlignment="1">
      <alignment horizontal="right"/>
    </xf>
    <xf numFmtId="0" fontId="35" fillId="0" borderId="0" xfId="524" applyFont="1" applyFill="1" applyAlignment="1">
      <alignment horizontal="right" wrapText="1"/>
    </xf>
    <xf numFmtId="0" fontId="33" fillId="0" borderId="0" xfId="524" applyFill="1" applyAlignment="1">
      <alignment horizontal="right" wrapText="1"/>
    </xf>
    <xf numFmtId="0" fontId="35" fillId="0" borderId="0" xfId="0" applyFont="1" applyAlignment="1">
      <alignment horizontal="right" vertical="center"/>
    </xf>
    <xf numFmtId="9" fontId="0" fillId="0" borderId="0" xfId="552" applyFont="1"/>
    <xf numFmtId="168" fontId="35" fillId="0" borderId="0" xfId="552" applyNumberFormat="1" applyFont="1" applyAlignment="1">
      <alignment vertical="top"/>
    </xf>
    <xf numFmtId="164" fontId="35" fillId="0" borderId="0" xfId="524" applyNumberFormat="1" applyFont="1" applyFill="1"/>
    <xf numFmtId="9" fontId="0" fillId="0" borderId="0" xfId="552" applyFont="1" applyFill="1"/>
    <xf numFmtId="168" fontId="35" fillId="0" borderId="0" xfId="552" applyNumberFormat="1" applyFont="1" applyFill="1" applyAlignment="1">
      <alignment horizontal="left" wrapText="1"/>
    </xf>
    <xf numFmtId="14" fontId="0" fillId="0" borderId="0" xfId="0" applyNumberFormat="1"/>
    <xf numFmtId="167" fontId="35" fillId="0" borderId="0" xfId="554" applyNumberFormat="1" applyFont="1" applyFill="1" applyAlignment="1">
      <alignment horizontal="right"/>
    </xf>
    <xf numFmtId="0" fontId="32" fillId="0" borderId="0" xfId="0" applyFont="1"/>
    <xf numFmtId="0" fontId="32" fillId="0" borderId="0" xfId="524" applyFont="1" applyFill="1" applyAlignment="1">
      <alignment horizontal="left"/>
    </xf>
    <xf numFmtId="0" fontId="32" fillId="0" borderId="0" xfId="0" applyFont="1" applyAlignment="1">
      <alignment vertical="top"/>
    </xf>
    <xf numFmtId="167" fontId="32" fillId="0" borderId="0" xfId="554" applyNumberFormat="1" applyFont="1" applyFill="1" applyAlignment="1">
      <alignment horizontal="right"/>
    </xf>
    <xf numFmtId="167" fontId="32" fillId="0" borderId="0" xfId="552" applyNumberFormat="1" applyFont="1" applyFill="1" applyAlignment="1">
      <alignment horizontal="right"/>
    </xf>
    <xf numFmtId="168" fontId="32" fillId="0" borderId="0" xfId="552" applyNumberFormat="1" applyFont="1" applyFill="1"/>
    <xf numFmtId="9" fontId="32" fillId="0" borderId="0" xfId="552" applyFont="1" applyFill="1" applyAlignment="1">
      <alignment horizontal="right"/>
    </xf>
    <xf numFmtId="9" fontId="32" fillId="0" borderId="0" xfId="552" applyFont="1" applyFill="1" applyBorder="1" applyAlignment="1">
      <alignment horizontal="right"/>
    </xf>
    <xf numFmtId="0" fontId="37" fillId="0" borderId="0" xfId="524" applyFont="1" applyFill="1" applyAlignment="1">
      <alignment wrapText="1"/>
    </xf>
    <xf numFmtId="168" fontId="32" fillId="0" borderId="0" xfId="552" applyNumberFormat="1" applyFont="1" applyFill="1" applyAlignment="1"/>
    <xf numFmtId="9" fontId="32" fillId="0" borderId="0" xfId="552" applyFont="1"/>
    <xf numFmtId="0" fontId="32" fillId="0" borderId="0" xfId="524" applyFont="1" applyFill="1"/>
    <xf numFmtId="0" fontId="32" fillId="0" borderId="0" xfId="524" applyFont="1" applyFill="1" applyBorder="1"/>
    <xf numFmtId="9" fontId="33" fillId="0" borderId="0" xfId="552" applyFont="1" applyFill="1"/>
    <xf numFmtId="168" fontId="0" fillId="0" borderId="0" xfId="552" applyNumberFormat="1" applyFont="1"/>
    <xf numFmtId="168" fontId="33" fillId="0" borderId="0" xfId="552" applyNumberFormat="1" applyFont="1" applyFill="1"/>
    <xf numFmtId="0" fontId="0" fillId="0" borderId="0" xfId="0" applyAlignment="1">
      <alignment horizontal="left" vertical="top"/>
    </xf>
    <xf numFmtId="38" fontId="0" fillId="0" borderId="0" xfId="0" applyNumberFormat="1" applyAlignment="1">
      <alignment horizontal="right" vertical="top"/>
    </xf>
    <xf numFmtId="0" fontId="34" fillId="0" borderId="0" xfId="524" applyFont="1" applyFill="1" applyBorder="1" applyAlignment="1">
      <alignment horizontal="center"/>
    </xf>
    <xf numFmtId="0" fontId="33" fillId="0" borderId="0" xfId="524" applyFill="1" applyAlignment="1">
      <alignment horizontal="left" wrapText="1"/>
    </xf>
    <xf numFmtId="0" fontId="35" fillId="0" borderId="29" xfId="524" applyFont="1" applyFill="1" applyBorder="1" applyAlignment="1">
      <alignment horizontal="center" vertical="center" wrapText="1"/>
    </xf>
    <xf numFmtId="0" fontId="35" fillId="0" borderId="30" xfId="524" applyFont="1" applyFill="1" applyBorder="1" applyAlignment="1">
      <alignment horizontal="center" vertical="center" wrapText="1"/>
    </xf>
    <xf numFmtId="0" fontId="191" fillId="0" borderId="0" xfId="0" applyFont="1" applyAlignment="1">
      <alignment wrapText="1"/>
    </xf>
    <xf numFmtId="0" fontId="0" fillId="0" borderId="0" xfId="0"/>
    <xf numFmtId="0" fontId="192" fillId="0" borderId="0" xfId="0" applyFont="1"/>
    <xf numFmtId="0" fontId="193" fillId="0" borderId="0" xfId="0" applyFont="1" applyAlignment="1">
      <alignment wrapText="1"/>
    </xf>
    <xf numFmtId="0" fontId="193" fillId="74" borderId="40" xfId="0" applyFont="1" applyFill="1" applyBorder="1" applyAlignment="1">
      <alignment horizontal="left" vertical="top" wrapText="1"/>
    </xf>
    <xf numFmtId="0" fontId="193" fillId="74" borderId="40" xfId="0" applyFont="1" applyFill="1" applyBorder="1" applyAlignment="1">
      <alignment horizontal="right" vertical="top" wrapText="1"/>
    </xf>
    <xf numFmtId="179" fontId="0" fillId="0" borderId="0" xfId="0" applyNumberFormat="1" applyAlignment="1">
      <alignment horizontal="right" vertical="top"/>
    </xf>
    <xf numFmtId="180" fontId="0" fillId="0" borderId="0" xfId="0" applyNumberFormat="1" applyAlignment="1">
      <alignment horizontal="right" vertical="top"/>
    </xf>
    <xf numFmtId="0" fontId="193" fillId="0" borderId="0" xfId="0" applyFont="1" applyAlignment="1">
      <alignment horizontal="left" vertical="top"/>
    </xf>
    <xf numFmtId="179" fontId="193" fillId="0" borderId="0" xfId="0" applyNumberFormat="1" applyFont="1" applyAlignment="1">
      <alignment horizontal="right" vertical="top"/>
    </xf>
    <xf numFmtId="180" fontId="193" fillId="0" borderId="0" xfId="0" applyNumberFormat="1" applyFont="1" applyAlignment="1">
      <alignment horizontal="right" vertical="top"/>
    </xf>
    <xf numFmtId="0" fontId="194" fillId="0" borderId="0" xfId="0" applyFont="1" applyAlignment="1">
      <alignment wrapText="1"/>
    </xf>
    <xf numFmtId="0" fontId="194" fillId="0" borderId="0" xfId="0" applyFont="1"/>
    <xf numFmtId="0" fontId="192" fillId="0" borderId="0" xfId="0" applyFont="1" applyAlignment="1">
      <alignment wrapText="1"/>
    </xf>
    <xf numFmtId="0" fontId="35" fillId="74" borderId="40" xfId="0" applyFont="1" applyFill="1" applyBorder="1" applyAlignment="1">
      <alignment horizontal="left" vertical="top" wrapText="1"/>
    </xf>
    <xf numFmtId="0" fontId="35" fillId="74" borderId="40" xfId="0" applyFont="1" applyFill="1" applyBorder="1" applyAlignment="1">
      <alignment horizontal="right" vertical="top" wrapText="1"/>
    </xf>
    <xf numFmtId="0" fontId="35" fillId="0" borderId="0" xfId="0" applyFont="1" applyAlignment="1">
      <alignment horizontal="left" vertical="top"/>
    </xf>
    <xf numFmtId="179" fontId="35" fillId="0" borderId="0" xfId="0" applyNumberFormat="1" applyFont="1" applyAlignment="1">
      <alignment horizontal="right" vertical="top"/>
    </xf>
    <xf numFmtId="180" fontId="35" fillId="0" borderId="0" xfId="0" applyNumberFormat="1" applyFont="1" applyAlignment="1">
      <alignment horizontal="right" vertical="top"/>
    </xf>
    <xf numFmtId="0" fontId="196" fillId="0" borderId="0" xfId="0" applyFont="1"/>
    <xf numFmtId="0" fontId="195" fillId="0" borderId="0" xfId="0" applyFont="1"/>
    <xf numFmtId="0" fontId="34" fillId="0" borderId="0" xfId="0" applyFont="1"/>
    <xf numFmtId="0" fontId="19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196" fillId="0" borderId="0" xfId="0" applyFont="1" applyAlignment="1">
      <alignment wrapText="1"/>
    </xf>
    <xf numFmtId="0" fontId="196" fillId="0" borderId="0" xfId="0" applyFont="1"/>
    <xf numFmtId="181" fontId="0" fillId="0" borderId="0" xfId="0" applyNumberFormat="1" applyAlignment="1">
      <alignment horizontal="right" vertical="top"/>
    </xf>
    <xf numFmtId="181" fontId="35" fillId="0" borderId="0" xfId="0" applyNumberFormat="1" applyFont="1" applyAlignment="1">
      <alignment horizontal="right" vertical="top"/>
    </xf>
  </cellXfs>
  <cellStyles count="1261">
    <cellStyle name="_x0013_" xfId="1" xr:uid="{00000000-0005-0000-0000-000000000000}"/>
    <cellStyle name="_x0013_ 10" xfId="2" xr:uid="{00000000-0005-0000-0000-000001000000}"/>
    <cellStyle name="_x0013_ 11" xfId="3" xr:uid="{00000000-0005-0000-0000-000002000000}"/>
    <cellStyle name="_x0013_ 12" xfId="4" xr:uid="{00000000-0005-0000-0000-000003000000}"/>
    <cellStyle name="_x0013_ 13" xfId="5" xr:uid="{00000000-0005-0000-0000-000004000000}"/>
    <cellStyle name="_x0013_ 14" xfId="6" xr:uid="{00000000-0005-0000-0000-000005000000}"/>
    <cellStyle name="_x0013_ 2" xfId="7" xr:uid="{00000000-0005-0000-0000-000006000000}"/>
    <cellStyle name="_x0013_ 3" xfId="8" xr:uid="{00000000-0005-0000-0000-000007000000}"/>
    <cellStyle name="_x0013_ 4" xfId="9" xr:uid="{00000000-0005-0000-0000-000008000000}"/>
    <cellStyle name="_x0013_ 5" xfId="10" xr:uid="{00000000-0005-0000-0000-000009000000}"/>
    <cellStyle name="_x0013_ 6" xfId="11" xr:uid="{00000000-0005-0000-0000-00000A000000}"/>
    <cellStyle name="_x0013_ 7" xfId="12" xr:uid="{00000000-0005-0000-0000-00000B000000}"/>
    <cellStyle name="_x0013_ 8" xfId="13" xr:uid="{00000000-0005-0000-0000-00000C000000}"/>
    <cellStyle name="_x0013_ 9" xfId="14" xr:uid="{00000000-0005-0000-0000-00000D000000}"/>
    <cellStyle name="=C:\WINNT\SYSTEM32\COMMAND.COM" xfId="15" xr:uid="{00000000-0005-0000-0000-00000E000000}"/>
    <cellStyle name="20% - Accent1" xfId="16" builtinId="30" customBuiltin="1"/>
    <cellStyle name="20% - Accent1 10" xfId="17" xr:uid="{00000000-0005-0000-0000-000010000000}"/>
    <cellStyle name="20% - Accent1 11" xfId="665" xr:uid="{05BF18D7-08E2-4222-9636-D6E384B596F7}"/>
    <cellStyle name="20% - Accent1 12" xfId="685" xr:uid="{11558EEF-3F81-4BA7-8EDA-A18CDD1B20BD}"/>
    <cellStyle name="20% - Accent1 13" xfId="705" xr:uid="{AD51DAE0-A751-48AD-89A4-3BB0B44D0913}"/>
    <cellStyle name="20% - Accent1 14" xfId="724" xr:uid="{CB44601B-6FE3-48BC-B697-E98795526A8C}"/>
    <cellStyle name="20% - Accent1 15" xfId="743" xr:uid="{FBD55038-CA86-4281-B04D-CC10DB9F5D7E}"/>
    <cellStyle name="20% - Accent1 16" xfId="763" xr:uid="{55B0DA99-B1D9-4C65-98BA-AAE4A0BE9529}"/>
    <cellStyle name="20% - Accent1 17" xfId="782" xr:uid="{F921EC5E-8E2B-4682-813F-4FD48E836F22}"/>
    <cellStyle name="20% - Accent1 18" xfId="801" xr:uid="{B8CE14CE-FE7D-4D78-8B34-0BAB2046D437}"/>
    <cellStyle name="20% - Accent1 19" xfId="820" xr:uid="{5604F23A-597B-4327-84F3-275E908EAF3B}"/>
    <cellStyle name="20% - Accent1 2" xfId="18" xr:uid="{00000000-0005-0000-0000-000011000000}"/>
    <cellStyle name="20% - Accent1 20" xfId="838" xr:uid="{F2515D89-5F30-4DF5-85FA-B0EABA1902B1}"/>
    <cellStyle name="20% - Accent1 21" xfId="858" xr:uid="{08F1EFF6-F983-49D5-B4BA-DEA54435B6B7}"/>
    <cellStyle name="20% - Accent1 22" xfId="877" xr:uid="{4C4DAC77-4E12-4F8B-8B02-65B7B55CF072}"/>
    <cellStyle name="20% - Accent1 23" xfId="896" xr:uid="{06D1E481-8567-42B9-8E4D-9310E8AA0A03}"/>
    <cellStyle name="20% - Accent1 24" xfId="915" xr:uid="{29223610-65D6-4800-A819-BEFCD5257881}"/>
    <cellStyle name="20% - Accent1 25" xfId="934" xr:uid="{152C4491-ECCF-475C-8A2C-B0DEE23D4BDC}"/>
    <cellStyle name="20% - Accent1 26" xfId="953" xr:uid="{473BB358-FD8C-4F9B-B328-710C48FB52D3}"/>
    <cellStyle name="20% - Accent1 27" xfId="973" xr:uid="{27B7E20B-602A-44D4-B8D9-84226E2BB6EF}"/>
    <cellStyle name="20% - Accent1 28" xfId="992" xr:uid="{30924194-A442-4F7B-AF9D-7740FF67E7EC}"/>
    <cellStyle name="20% - Accent1 29" xfId="1011" xr:uid="{2FA0CCE8-84ED-4B11-8C13-3CA9B06957A1}"/>
    <cellStyle name="20% - Accent1 3" xfId="19" xr:uid="{00000000-0005-0000-0000-000012000000}"/>
    <cellStyle name="20% - Accent1 30" xfId="1030" xr:uid="{1F6ED36F-65B5-4D23-8FFF-9E93598D530E}"/>
    <cellStyle name="20% - Accent1 31" xfId="1049" xr:uid="{01FCABE8-B143-4198-9A3A-E9556D55DAD1}"/>
    <cellStyle name="20% - Accent1 32" xfId="1068" xr:uid="{E2C14857-2BD1-4DFD-9771-B96665CF2245}"/>
    <cellStyle name="20% - Accent1 33" xfId="1087" xr:uid="{9E117135-821D-4728-B6AE-B9547087E394}"/>
    <cellStyle name="20% - Accent1 34" xfId="1106" xr:uid="{48FF27EF-874C-4BAD-B0DE-9B46ECBE8656}"/>
    <cellStyle name="20% - Accent1 35" xfId="1125" xr:uid="{7E6D501A-106D-4362-AB0B-4961A2322C33}"/>
    <cellStyle name="20% - Accent1 36" xfId="1144" xr:uid="{D6FF3730-7F2B-4CDA-90E5-25063FE88CEC}"/>
    <cellStyle name="20% - Accent1 37" xfId="1163" xr:uid="{3898A7A8-A11E-4D04-B054-18947F78A317}"/>
    <cellStyle name="20% - Accent1 38" xfId="1182" xr:uid="{12887F01-3351-4B60-AF6B-6A1DCFCC6D23}"/>
    <cellStyle name="20% - Accent1 39" xfId="1201" xr:uid="{521DFFBB-B0C1-4352-A84F-766853209B5F}"/>
    <cellStyle name="20% - Accent1 4" xfId="20" xr:uid="{00000000-0005-0000-0000-000013000000}"/>
    <cellStyle name="20% - Accent1 40" xfId="1220" xr:uid="{613AD097-6F36-49EE-8E0F-86FEB6E6DC1F}"/>
    <cellStyle name="20% - Accent1 41" xfId="1242" xr:uid="{A5C8A5E6-1E11-44A3-BD48-9C5E6AE72A3A}"/>
    <cellStyle name="20% - Accent1 5" xfId="21" xr:uid="{00000000-0005-0000-0000-000014000000}"/>
    <cellStyle name="20% - Accent1 6" xfId="22" xr:uid="{00000000-0005-0000-0000-000015000000}"/>
    <cellStyle name="20% - Accent1 7" xfId="23" xr:uid="{00000000-0005-0000-0000-000016000000}"/>
    <cellStyle name="20% - Accent1 8" xfId="24" xr:uid="{00000000-0005-0000-0000-000017000000}"/>
    <cellStyle name="20% - Accent1 9" xfId="25" xr:uid="{00000000-0005-0000-0000-000018000000}"/>
    <cellStyle name="20% - Accent2" xfId="26" builtinId="34" customBuiltin="1"/>
    <cellStyle name="20% - Accent2 10" xfId="27" xr:uid="{00000000-0005-0000-0000-00001A000000}"/>
    <cellStyle name="20% - Accent2 11" xfId="668" xr:uid="{FFD75628-CC93-4A68-97DA-D156C9EF56B0}"/>
    <cellStyle name="20% - Accent2 12" xfId="688" xr:uid="{05D30473-8DB2-4698-9569-5E1671E8621D}"/>
    <cellStyle name="20% - Accent2 13" xfId="708" xr:uid="{B699EC77-45E8-4233-86AF-1E3905536463}"/>
    <cellStyle name="20% - Accent2 14" xfId="727" xr:uid="{A6538E54-25CF-4E93-8ABD-74AD47AE20EB}"/>
    <cellStyle name="20% - Accent2 15" xfId="746" xr:uid="{712A93E3-9E4D-42AF-9274-60A3376BAA9E}"/>
    <cellStyle name="20% - Accent2 16" xfId="766" xr:uid="{B3305236-6F3B-4871-96EF-94D748B9C697}"/>
    <cellStyle name="20% - Accent2 17" xfId="785" xr:uid="{921B2C24-D11F-4D75-B62B-C8D3F4AD2BB7}"/>
    <cellStyle name="20% - Accent2 18" xfId="804" xr:uid="{0D4BC10C-F4AF-4BB9-AAFF-2BE807E13659}"/>
    <cellStyle name="20% - Accent2 19" xfId="823" xr:uid="{359AA75C-28B6-4D68-9E9E-A9769CCAE167}"/>
    <cellStyle name="20% - Accent2 2" xfId="28" xr:uid="{00000000-0005-0000-0000-00001B000000}"/>
    <cellStyle name="20% - Accent2 20" xfId="839" xr:uid="{0873ACB5-E58C-465A-A696-A70C6099DEA9}"/>
    <cellStyle name="20% - Accent2 21" xfId="861" xr:uid="{44426462-BA39-476C-B1E2-CF87F8F66BE9}"/>
    <cellStyle name="20% - Accent2 22" xfId="880" xr:uid="{6E5BF744-9D05-489B-9697-1B1592DA4916}"/>
    <cellStyle name="20% - Accent2 23" xfId="899" xr:uid="{715135AA-CEA3-4690-A27F-2F11B4F811F3}"/>
    <cellStyle name="20% - Accent2 24" xfId="918" xr:uid="{A1059983-E078-47F5-AE03-2DD043553407}"/>
    <cellStyle name="20% - Accent2 25" xfId="937" xr:uid="{963F56CC-4523-435D-AEB6-D3E514AE84D3}"/>
    <cellStyle name="20% - Accent2 26" xfId="956" xr:uid="{CE2D6A5A-E22D-4124-B505-2575320EBB62}"/>
    <cellStyle name="20% - Accent2 27" xfId="976" xr:uid="{9D3515DD-8598-4558-8B85-AC3B763D4644}"/>
    <cellStyle name="20% - Accent2 28" xfId="995" xr:uid="{FF2D53D6-6176-451A-AD67-9C1D1C6AAEC2}"/>
    <cellStyle name="20% - Accent2 29" xfId="1014" xr:uid="{3225463B-1E12-42E2-8B87-57CAADFD63BA}"/>
    <cellStyle name="20% - Accent2 3" xfId="29" xr:uid="{00000000-0005-0000-0000-00001C000000}"/>
    <cellStyle name="20% - Accent2 30" xfId="1033" xr:uid="{11D54FF1-F353-4410-9EC9-8CE450195EDD}"/>
    <cellStyle name="20% - Accent2 31" xfId="1052" xr:uid="{7636C975-AF4A-4B08-91E3-137C1D54BF57}"/>
    <cellStyle name="20% - Accent2 32" xfId="1071" xr:uid="{8118683A-4851-498D-9E69-E342514173A9}"/>
    <cellStyle name="20% - Accent2 33" xfId="1090" xr:uid="{2B6B570A-2224-4F12-B3EA-948FF3660272}"/>
    <cellStyle name="20% - Accent2 34" xfId="1109" xr:uid="{56AD8210-DBAD-4733-BC96-D94C666997E8}"/>
    <cellStyle name="20% - Accent2 35" xfId="1128" xr:uid="{DDC1E315-4EFF-4FBC-A9B5-1BDA48EFD066}"/>
    <cellStyle name="20% - Accent2 36" xfId="1147" xr:uid="{A49ABB96-36E0-4264-8FDF-1C1D5D8D319E}"/>
    <cellStyle name="20% - Accent2 37" xfId="1166" xr:uid="{BFF3B8C8-E019-4E9F-983C-247A732BA05A}"/>
    <cellStyle name="20% - Accent2 38" xfId="1185" xr:uid="{82E30355-C3AF-4645-9945-A08066A18FCE}"/>
    <cellStyle name="20% - Accent2 39" xfId="1204" xr:uid="{52BE9857-1F62-49AC-861B-9F37DCF9CAB2}"/>
    <cellStyle name="20% - Accent2 4" xfId="30" xr:uid="{00000000-0005-0000-0000-00001D000000}"/>
    <cellStyle name="20% - Accent2 40" xfId="1223" xr:uid="{4D6CCCB9-0CEA-4E0C-8CCF-69A9559A9450}"/>
    <cellStyle name="20% - Accent2 41" xfId="1245" xr:uid="{3BCDA204-1696-4EFA-A18C-14968859961A}"/>
    <cellStyle name="20% - Accent2 5" xfId="31" xr:uid="{00000000-0005-0000-0000-00001E000000}"/>
    <cellStyle name="20% - Accent2 6" xfId="32" xr:uid="{00000000-0005-0000-0000-00001F000000}"/>
    <cellStyle name="20% - Accent2 7" xfId="33" xr:uid="{00000000-0005-0000-0000-000020000000}"/>
    <cellStyle name="20% - Accent2 8" xfId="34" xr:uid="{00000000-0005-0000-0000-000021000000}"/>
    <cellStyle name="20% - Accent2 9" xfId="35" xr:uid="{00000000-0005-0000-0000-000022000000}"/>
    <cellStyle name="20% - Accent3" xfId="36" builtinId="38" customBuiltin="1"/>
    <cellStyle name="20% - Accent3 10" xfId="37" xr:uid="{00000000-0005-0000-0000-000024000000}"/>
    <cellStyle name="20% - Accent3 11" xfId="671" xr:uid="{EC9896A6-751E-47DF-B6BA-01461D23B506}"/>
    <cellStyle name="20% - Accent3 12" xfId="691" xr:uid="{319C2ECE-3E27-4BC4-B2E2-9667076E711C}"/>
    <cellStyle name="20% - Accent3 13" xfId="711" xr:uid="{66F76192-6863-434C-B375-49777A3E3C38}"/>
    <cellStyle name="20% - Accent3 14" xfId="730" xr:uid="{4628A067-AB3C-481F-8E0E-1300D847D7C9}"/>
    <cellStyle name="20% - Accent3 15" xfId="749" xr:uid="{8D54ABEC-508C-4662-8F81-65451BC6C2B2}"/>
    <cellStyle name="20% - Accent3 16" xfId="769" xr:uid="{752FD482-DFD6-43BA-B22C-28DF87E244A5}"/>
    <cellStyle name="20% - Accent3 17" xfId="788" xr:uid="{39373C08-7729-4CBD-96C2-17C94BC93C15}"/>
    <cellStyle name="20% - Accent3 18" xfId="807" xr:uid="{5F80FF8C-1312-4E26-ABE5-2DB2FE49592A}"/>
    <cellStyle name="20% - Accent3 19" xfId="826" xr:uid="{14B99EA8-9F1D-4106-85B8-CAB7C4A777F9}"/>
    <cellStyle name="20% - Accent3 2" xfId="38" xr:uid="{00000000-0005-0000-0000-000025000000}"/>
    <cellStyle name="20% - Accent3 20" xfId="840" xr:uid="{53C9BE42-23C1-4483-9646-D8440BFB36BB}"/>
    <cellStyle name="20% - Accent3 21" xfId="864" xr:uid="{AA6ECECC-E9F2-4BFC-A5DF-B239846B4E90}"/>
    <cellStyle name="20% - Accent3 22" xfId="883" xr:uid="{03D2116B-0245-4D18-9792-AD2450475376}"/>
    <cellStyle name="20% - Accent3 23" xfId="902" xr:uid="{E5D03451-0DE0-4342-A65C-8A317433FD06}"/>
    <cellStyle name="20% - Accent3 24" xfId="921" xr:uid="{BE2E7FE6-E482-4199-8DB9-59E343835204}"/>
    <cellStyle name="20% - Accent3 25" xfId="940" xr:uid="{E2DC81C8-BCFE-400C-B8B9-4E8117DA6887}"/>
    <cellStyle name="20% - Accent3 26" xfId="959" xr:uid="{F3569498-D037-4BAE-B3A6-9DD572BADCF0}"/>
    <cellStyle name="20% - Accent3 27" xfId="979" xr:uid="{E9FB2404-9DF8-4138-B36B-25365C5FE89D}"/>
    <cellStyle name="20% - Accent3 28" xfId="998" xr:uid="{43C3DA62-EC10-4702-BD53-AB14BCB3CDB1}"/>
    <cellStyle name="20% - Accent3 29" xfId="1017" xr:uid="{0B39C463-E555-43FC-BB50-C894D81092AE}"/>
    <cellStyle name="20% - Accent3 3" xfId="39" xr:uid="{00000000-0005-0000-0000-000026000000}"/>
    <cellStyle name="20% - Accent3 30" xfId="1036" xr:uid="{7893B60D-A6DB-4C97-9049-0A7F1B6DB3DA}"/>
    <cellStyle name="20% - Accent3 31" xfId="1055" xr:uid="{4E25FC46-3A0C-460B-9AC9-A9D57CFD0F87}"/>
    <cellStyle name="20% - Accent3 32" xfId="1074" xr:uid="{70AAE01C-EA28-480C-B406-CE46740ECC43}"/>
    <cellStyle name="20% - Accent3 33" xfId="1093" xr:uid="{D154D948-43F4-4FBF-A119-F9DB4303AFEA}"/>
    <cellStyle name="20% - Accent3 34" xfId="1112" xr:uid="{12CFC65E-458E-4098-9FD1-3188B3028249}"/>
    <cellStyle name="20% - Accent3 35" xfId="1131" xr:uid="{62C5C6E9-6381-4939-B31F-EFC03CA11232}"/>
    <cellStyle name="20% - Accent3 36" xfId="1150" xr:uid="{DB1364BF-2CB3-4C95-BB97-F67F9AD76458}"/>
    <cellStyle name="20% - Accent3 37" xfId="1169" xr:uid="{1CC5AEF7-CDA6-4363-812D-D288BF891540}"/>
    <cellStyle name="20% - Accent3 38" xfId="1188" xr:uid="{BAC419C3-7815-47F9-B97D-D5CBC79A708A}"/>
    <cellStyle name="20% - Accent3 39" xfId="1207" xr:uid="{28354777-645B-4410-BA07-C5D87C778552}"/>
    <cellStyle name="20% - Accent3 4" xfId="40" xr:uid="{00000000-0005-0000-0000-000027000000}"/>
    <cellStyle name="20% - Accent3 40" xfId="1226" xr:uid="{9781B26A-6D37-40F4-8A40-E4C1E5377358}"/>
    <cellStyle name="20% - Accent3 41" xfId="1248" xr:uid="{FA5A45AD-C620-4709-8CFD-83D8BB860BD0}"/>
    <cellStyle name="20% - Accent3 5" xfId="41" xr:uid="{00000000-0005-0000-0000-000028000000}"/>
    <cellStyle name="20% - Accent3 6" xfId="42" xr:uid="{00000000-0005-0000-0000-000029000000}"/>
    <cellStyle name="20% - Accent3 7" xfId="43" xr:uid="{00000000-0005-0000-0000-00002A000000}"/>
    <cellStyle name="20% - Accent3 8" xfId="44" xr:uid="{00000000-0005-0000-0000-00002B000000}"/>
    <cellStyle name="20% - Accent3 9" xfId="45" xr:uid="{00000000-0005-0000-0000-00002C000000}"/>
    <cellStyle name="20% - Accent4" xfId="46" builtinId="42" customBuiltin="1"/>
    <cellStyle name="20% - Accent4 10" xfId="47" xr:uid="{00000000-0005-0000-0000-00002E000000}"/>
    <cellStyle name="20% - Accent4 11" xfId="674" xr:uid="{8AA79127-C1B4-409F-9D76-F2AC36AF4D12}"/>
    <cellStyle name="20% - Accent4 12" xfId="694" xr:uid="{F3DAB59D-FB50-4FA8-8C3C-1FA0BB6FD674}"/>
    <cellStyle name="20% - Accent4 13" xfId="714" xr:uid="{7D45E08F-6AE6-4B8C-BCAC-DA0B1808E428}"/>
    <cellStyle name="20% - Accent4 14" xfId="733" xr:uid="{E546ABB7-63D8-4000-8D1F-A13672111C47}"/>
    <cellStyle name="20% - Accent4 15" xfId="752" xr:uid="{1B549E0F-3311-48C4-8ED0-86E2EA198B61}"/>
    <cellStyle name="20% - Accent4 16" xfId="772" xr:uid="{48C36ABB-E375-4DD1-A162-A7AEBAFF0097}"/>
    <cellStyle name="20% - Accent4 17" xfId="791" xr:uid="{0E38CC76-3825-4D52-A647-A5E16621D5F3}"/>
    <cellStyle name="20% - Accent4 18" xfId="810" xr:uid="{2AF0D54E-172F-45F8-813E-C1008E904DD8}"/>
    <cellStyle name="20% - Accent4 19" xfId="829" xr:uid="{1BA898D6-E7D3-4C80-A521-0A58E5E2FF7D}"/>
    <cellStyle name="20% - Accent4 2" xfId="48" xr:uid="{00000000-0005-0000-0000-00002F000000}"/>
    <cellStyle name="20% - Accent4 20" xfId="841" xr:uid="{88D78247-227A-4619-81F1-AA176A572440}"/>
    <cellStyle name="20% - Accent4 21" xfId="867" xr:uid="{28EB963E-7D3A-4C93-915A-8B61F77EB1C4}"/>
    <cellStyle name="20% - Accent4 22" xfId="886" xr:uid="{53D8A4DB-CD72-4604-B5CB-E9C9D28A2B14}"/>
    <cellStyle name="20% - Accent4 23" xfId="905" xr:uid="{B7274A87-2071-4B98-AB1A-1D2A00E60C7C}"/>
    <cellStyle name="20% - Accent4 24" xfId="924" xr:uid="{0CF6292E-1A46-42F3-BD2B-5061BEA17EFE}"/>
    <cellStyle name="20% - Accent4 25" xfId="943" xr:uid="{82433C96-2ED0-4EB3-8DD0-99E6CF6F1E64}"/>
    <cellStyle name="20% - Accent4 26" xfId="962" xr:uid="{2DE05CDE-ED28-490B-A4D1-9D5AFB9CD0D9}"/>
    <cellStyle name="20% - Accent4 27" xfId="982" xr:uid="{9DAB844D-807A-468B-9786-8E712E8DE1EE}"/>
    <cellStyle name="20% - Accent4 28" xfId="1001" xr:uid="{7EFCD957-1AD2-4FB9-B872-4BC0073D6880}"/>
    <cellStyle name="20% - Accent4 29" xfId="1020" xr:uid="{3386C866-2087-41BC-9BB9-E057236291DC}"/>
    <cellStyle name="20% - Accent4 3" xfId="49" xr:uid="{00000000-0005-0000-0000-000030000000}"/>
    <cellStyle name="20% - Accent4 30" xfId="1039" xr:uid="{D7165C7C-7620-4183-868C-048B5704237C}"/>
    <cellStyle name="20% - Accent4 31" xfId="1058" xr:uid="{8107CEFF-65EB-40B9-B692-AF80D4C4346D}"/>
    <cellStyle name="20% - Accent4 32" xfId="1077" xr:uid="{BE04383C-E7DF-40C0-887A-95872DE84634}"/>
    <cellStyle name="20% - Accent4 33" xfId="1096" xr:uid="{ED45BB39-7A4D-428B-B70B-3407C5ECCB07}"/>
    <cellStyle name="20% - Accent4 34" xfId="1115" xr:uid="{9228B527-9F93-461F-A90E-C9BB70D04C00}"/>
    <cellStyle name="20% - Accent4 35" xfId="1134" xr:uid="{67D29A1A-FD20-443B-B160-534E0B9CB89C}"/>
    <cellStyle name="20% - Accent4 36" xfId="1153" xr:uid="{CF796A01-F1A6-41D1-B380-E8E69D118951}"/>
    <cellStyle name="20% - Accent4 37" xfId="1172" xr:uid="{32721610-2AF5-4243-B3F5-B741351F7ABC}"/>
    <cellStyle name="20% - Accent4 38" xfId="1191" xr:uid="{A6F0C1F0-CB8C-4BD5-960B-F2FF567E66A5}"/>
    <cellStyle name="20% - Accent4 39" xfId="1210" xr:uid="{6C7C8D10-B7A6-49B4-9482-642673EEC4EA}"/>
    <cellStyle name="20% - Accent4 4" xfId="50" xr:uid="{00000000-0005-0000-0000-000031000000}"/>
    <cellStyle name="20% - Accent4 40" xfId="1229" xr:uid="{41232EDE-75BB-4DF6-933F-E0E90FC824E4}"/>
    <cellStyle name="20% - Accent4 41" xfId="1251" xr:uid="{EFE708DF-21FF-4A05-A8BD-A117B749BE98}"/>
    <cellStyle name="20% - Accent4 5" xfId="51" xr:uid="{00000000-0005-0000-0000-000032000000}"/>
    <cellStyle name="20% - Accent4 6" xfId="52" xr:uid="{00000000-0005-0000-0000-000033000000}"/>
    <cellStyle name="20% - Accent4 7" xfId="53" xr:uid="{00000000-0005-0000-0000-000034000000}"/>
    <cellStyle name="20% - Accent4 8" xfId="54" xr:uid="{00000000-0005-0000-0000-000035000000}"/>
    <cellStyle name="20% - Accent4 9" xfId="55" xr:uid="{00000000-0005-0000-0000-000036000000}"/>
    <cellStyle name="20% - Accent5" xfId="56" builtinId="46" customBuiltin="1"/>
    <cellStyle name="20% - Accent5 10" xfId="57" xr:uid="{00000000-0005-0000-0000-000038000000}"/>
    <cellStyle name="20% - Accent5 11" xfId="677" xr:uid="{8F8FC4E0-1847-468A-9F6F-2AB642106DF8}"/>
    <cellStyle name="20% - Accent5 12" xfId="697" xr:uid="{84EF3585-5584-4684-8E68-3D81119706EC}"/>
    <cellStyle name="20% - Accent5 13" xfId="717" xr:uid="{299F0443-D37F-44C9-8271-7D311AA88EF5}"/>
    <cellStyle name="20% - Accent5 14" xfId="736" xr:uid="{AFE2A81C-3774-41F1-AC49-FF798837FC7A}"/>
    <cellStyle name="20% - Accent5 15" xfId="755" xr:uid="{EFCD96E3-2974-470B-BDEA-66BF80D214A3}"/>
    <cellStyle name="20% - Accent5 16" xfId="775" xr:uid="{03AB7C6A-0E3F-4E85-A0E3-8A99059A9CB7}"/>
    <cellStyle name="20% - Accent5 17" xfId="794" xr:uid="{DB7CBD5B-C317-494B-B2EB-06F28265BBBC}"/>
    <cellStyle name="20% - Accent5 18" xfId="813" xr:uid="{CD563663-0A0F-49D6-B7F9-34458D29616A}"/>
    <cellStyle name="20% - Accent5 19" xfId="832" xr:uid="{E441F972-9A00-4C90-A33F-3B421D5B0B92}"/>
    <cellStyle name="20% - Accent5 2" xfId="58" xr:uid="{00000000-0005-0000-0000-000039000000}"/>
    <cellStyle name="20% - Accent5 20" xfId="842" xr:uid="{37F47024-5878-4005-800C-9156C86CF2FC}"/>
    <cellStyle name="20% - Accent5 21" xfId="870" xr:uid="{0043D268-4FDC-4BC9-AA74-B98D95065257}"/>
    <cellStyle name="20% - Accent5 22" xfId="889" xr:uid="{65D5CA1A-EC1A-485A-A0F9-021B08D6C350}"/>
    <cellStyle name="20% - Accent5 23" xfId="908" xr:uid="{94F04074-FB7F-4A58-B711-A344FB96B65D}"/>
    <cellStyle name="20% - Accent5 24" xfId="927" xr:uid="{726DC19B-AD88-46F1-92C5-DD1E79EEAE5D}"/>
    <cellStyle name="20% - Accent5 25" xfId="946" xr:uid="{0E7FE4EF-0F78-4CA0-BE72-BC8437C14CF0}"/>
    <cellStyle name="20% - Accent5 26" xfId="965" xr:uid="{18DCA53E-B314-4526-BB0E-F48AE3C4A0B9}"/>
    <cellStyle name="20% - Accent5 27" xfId="985" xr:uid="{452FBE1B-664C-404E-96D4-7FB3DD84348B}"/>
    <cellStyle name="20% - Accent5 28" xfId="1004" xr:uid="{EF70CCFF-C5F3-4B48-A76C-06A3F7150FFC}"/>
    <cellStyle name="20% - Accent5 29" xfId="1023" xr:uid="{C454035F-BA14-46A0-8BB0-25E3FED71A91}"/>
    <cellStyle name="20% - Accent5 3" xfId="59" xr:uid="{00000000-0005-0000-0000-00003A000000}"/>
    <cellStyle name="20% - Accent5 30" xfId="1042" xr:uid="{B45149A7-66DB-40D4-8C05-469F2E23BEFD}"/>
    <cellStyle name="20% - Accent5 31" xfId="1061" xr:uid="{9948772C-49B3-4F13-99BF-C8C78B71C343}"/>
    <cellStyle name="20% - Accent5 32" xfId="1080" xr:uid="{D88C4D65-6D08-4783-B06F-46A4441D637C}"/>
    <cellStyle name="20% - Accent5 33" xfId="1099" xr:uid="{AC76E35B-67A0-4D74-9334-C417779028C5}"/>
    <cellStyle name="20% - Accent5 34" xfId="1118" xr:uid="{2A571E68-FED8-49CB-A34F-D583C296FC9E}"/>
    <cellStyle name="20% - Accent5 35" xfId="1137" xr:uid="{11047489-3B92-493F-BDF0-CCC59A9DDA3B}"/>
    <cellStyle name="20% - Accent5 36" xfId="1156" xr:uid="{B5B76FB8-5C83-49D2-BFC8-56EBD6A9D4AC}"/>
    <cellStyle name="20% - Accent5 37" xfId="1175" xr:uid="{73A7B5B7-46D7-4FE9-B35E-DDBFB76D4C73}"/>
    <cellStyle name="20% - Accent5 38" xfId="1194" xr:uid="{07C13F82-64D4-4AE0-B59C-D30A3BED8141}"/>
    <cellStyle name="20% - Accent5 39" xfId="1213" xr:uid="{4CC09BD7-D0C3-4428-A5BA-46E8611ED368}"/>
    <cellStyle name="20% - Accent5 4" xfId="60" xr:uid="{00000000-0005-0000-0000-00003B000000}"/>
    <cellStyle name="20% - Accent5 40" xfId="1232" xr:uid="{ED429BDC-E409-4577-B4E1-4813C7A0D776}"/>
    <cellStyle name="20% - Accent5 41" xfId="1254" xr:uid="{21649B63-FE71-4920-9DB5-A219CD2E8CE9}"/>
    <cellStyle name="20% - Accent5 5" xfId="61" xr:uid="{00000000-0005-0000-0000-00003C000000}"/>
    <cellStyle name="20% - Accent5 6" xfId="62" xr:uid="{00000000-0005-0000-0000-00003D000000}"/>
    <cellStyle name="20% - Accent5 7" xfId="63" xr:uid="{00000000-0005-0000-0000-00003E000000}"/>
    <cellStyle name="20% - Accent5 8" xfId="64" xr:uid="{00000000-0005-0000-0000-00003F000000}"/>
    <cellStyle name="20% - Accent5 9" xfId="65" xr:uid="{00000000-0005-0000-0000-000040000000}"/>
    <cellStyle name="20% - Accent6" xfId="66" builtinId="50" customBuiltin="1"/>
    <cellStyle name="20% - Accent6 10" xfId="67" xr:uid="{00000000-0005-0000-0000-000042000000}"/>
    <cellStyle name="20% - Accent6 11" xfId="680" xr:uid="{A80EB1EB-E8D3-4DA1-B37E-8F6707376D6D}"/>
    <cellStyle name="20% - Accent6 12" xfId="700" xr:uid="{C7041408-0F3A-40F4-A35B-795340BBB689}"/>
    <cellStyle name="20% - Accent6 13" xfId="720" xr:uid="{7C575CA0-B68B-4BB6-A9F7-11450D5B78E6}"/>
    <cellStyle name="20% - Accent6 14" xfId="739" xr:uid="{29AF9BA7-EDED-446E-B710-B39BE2715AFB}"/>
    <cellStyle name="20% - Accent6 15" xfId="758" xr:uid="{DE032695-D998-4D19-A4E8-9C376FF7BC8F}"/>
    <cellStyle name="20% - Accent6 16" xfId="778" xr:uid="{76CC73CC-8460-4588-A265-119345CA37BB}"/>
    <cellStyle name="20% - Accent6 17" xfId="797" xr:uid="{7B7813A8-3FE7-4070-A888-56B47BF4E197}"/>
    <cellStyle name="20% - Accent6 18" xfId="816" xr:uid="{BC8C9AAB-5B8D-45F1-8F70-B8BCB28CEC43}"/>
    <cellStyle name="20% - Accent6 19" xfId="835" xr:uid="{44F1B90A-4764-435E-9442-7D853C7B2B95}"/>
    <cellStyle name="20% - Accent6 2" xfId="68" xr:uid="{00000000-0005-0000-0000-000043000000}"/>
    <cellStyle name="20% - Accent6 20" xfId="843" xr:uid="{6C71B2F7-1641-4732-9FFD-EE9CC16D09E0}"/>
    <cellStyle name="20% - Accent6 21" xfId="873" xr:uid="{A3E2778F-F74A-414A-A7B9-67F4FF9FCE3E}"/>
    <cellStyle name="20% - Accent6 22" xfId="892" xr:uid="{DEBCC813-8327-4B38-B3F2-C47601BF877D}"/>
    <cellStyle name="20% - Accent6 23" xfId="911" xr:uid="{D3766209-C1C1-463D-B741-5793B7B2D5F0}"/>
    <cellStyle name="20% - Accent6 24" xfId="930" xr:uid="{DA07BA2A-DFF5-4348-AE14-E058CD4D29C1}"/>
    <cellStyle name="20% - Accent6 25" xfId="949" xr:uid="{7EFA9F8D-F85D-4FEB-81C3-0418903CF163}"/>
    <cellStyle name="20% - Accent6 26" xfId="968" xr:uid="{6D7D1E62-F592-49DC-A6DC-7E6DE74B74CA}"/>
    <cellStyle name="20% - Accent6 27" xfId="988" xr:uid="{D51393C3-E308-4A51-AEAC-8012834B4BFB}"/>
    <cellStyle name="20% - Accent6 28" xfId="1007" xr:uid="{9815AF5F-9843-458B-B755-F5D519BEF522}"/>
    <cellStyle name="20% - Accent6 29" xfId="1026" xr:uid="{878A3545-520A-44AF-BF32-A12C2A8B998F}"/>
    <cellStyle name="20% - Accent6 3" xfId="69" xr:uid="{00000000-0005-0000-0000-000044000000}"/>
    <cellStyle name="20% - Accent6 30" xfId="1045" xr:uid="{9D8E8C0B-FBEB-4552-83E7-FFB7D8F82F30}"/>
    <cellStyle name="20% - Accent6 31" xfId="1064" xr:uid="{9F40D990-5F96-4EED-A92F-5704EA01FE01}"/>
    <cellStyle name="20% - Accent6 32" xfId="1083" xr:uid="{976A527A-C982-4590-8F76-1103D315F22F}"/>
    <cellStyle name="20% - Accent6 33" xfId="1102" xr:uid="{44B1F418-D4C6-453B-A040-697157DEC733}"/>
    <cellStyle name="20% - Accent6 34" xfId="1121" xr:uid="{063456F1-3A21-420E-B5A1-F2A5ECBCB365}"/>
    <cellStyle name="20% - Accent6 35" xfId="1140" xr:uid="{09A25D75-7132-4B16-9F7F-0A1534D46851}"/>
    <cellStyle name="20% - Accent6 36" xfId="1159" xr:uid="{E8743223-88B9-4D80-988B-182A4A764678}"/>
    <cellStyle name="20% - Accent6 37" xfId="1178" xr:uid="{90DD26CC-93E7-405C-B868-D582D9785113}"/>
    <cellStyle name="20% - Accent6 38" xfId="1197" xr:uid="{A69496BE-4B10-4E02-A990-35B3BA789FF8}"/>
    <cellStyle name="20% - Accent6 39" xfId="1216" xr:uid="{CF05D1A9-4647-45A3-9DBD-BA14D6229901}"/>
    <cellStyle name="20% - Accent6 4" xfId="70" xr:uid="{00000000-0005-0000-0000-000045000000}"/>
    <cellStyle name="20% - Accent6 40" xfId="1235" xr:uid="{2B2962F0-C6FD-4449-A527-6DD5F8538A56}"/>
    <cellStyle name="20% - Accent6 41" xfId="1257" xr:uid="{1301A66C-98C1-4002-B73B-E75D75ABE1EE}"/>
    <cellStyle name="20% - Accent6 5" xfId="71" xr:uid="{00000000-0005-0000-0000-000046000000}"/>
    <cellStyle name="20% - Accent6 6" xfId="72" xr:uid="{00000000-0005-0000-0000-000047000000}"/>
    <cellStyle name="20% - Accent6 7" xfId="73" xr:uid="{00000000-0005-0000-0000-000048000000}"/>
    <cellStyle name="20% - Accent6 8" xfId="74" xr:uid="{00000000-0005-0000-0000-000049000000}"/>
    <cellStyle name="20% - Accent6 9" xfId="75" xr:uid="{00000000-0005-0000-0000-00004A000000}"/>
    <cellStyle name="20% - アクセント 1" xfId="76" xr:uid="{00000000-0005-0000-0000-00004B000000}"/>
    <cellStyle name="20% - アクセント 2" xfId="77" xr:uid="{00000000-0005-0000-0000-00004C000000}"/>
    <cellStyle name="20% - アクセント 3" xfId="78" xr:uid="{00000000-0005-0000-0000-00004D000000}"/>
    <cellStyle name="20% - アクセント 4" xfId="79" xr:uid="{00000000-0005-0000-0000-00004E000000}"/>
    <cellStyle name="20% - アクセント 5" xfId="80" xr:uid="{00000000-0005-0000-0000-00004F000000}"/>
    <cellStyle name="20% - アクセント 6" xfId="81" xr:uid="{00000000-0005-0000-0000-000050000000}"/>
    <cellStyle name="20% - 강조색1" xfId="82" xr:uid="{00000000-0005-0000-0000-000051000000}"/>
    <cellStyle name="20% - 강조색2" xfId="83" xr:uid="{00000000-0005-0000-0000-000052000000}"/>
    <cellStyle name="20% - 강조색3" xfId="84" xr:uid="{00000000-0005-0000-0000-000053000000}"/>
    <cellStyle name="20% - 강조색4" xfId="85" xr:uid="{00000000-0005-0000-0000-000054000000}"/>
    <cellStyle name="20% - 강조색5" xfId="86" xr:uid="{00000000-0005-0000-0000-000055000000}"/>
    <cellStyle name="20% - 강조색6" xfId="87" xr:uid="{00000000-0005-0000-0000-000056000000}"/>
    <cellStyle name="40% - Accent1" xfId="88" builtinId="31" customBuiltin="1"/>
    <cellStyle name="40% - Accent1 10" xfId="89" xr:uid="{00000000-0005-0000-0000-000058000000}"/>
    <cellStyle name="40% - Accent1 11" xfId="666" xr:uid="{94DDC785-D9E4-4D85-B3AC-07E6B7CEC385}"/>
    <cellStyle name="40% - Accent1 12" xfId="686" xr:uid="{F98E765F-330A-471E-BF42-B54F951A0901}"/>
    <cellStyle name="40% - Accent1 13" xfId="706" xr:uid="{EB894A26-8224-47CE-981B-9FEBFD61337F}"/>
    <cellStyle name="40% - Accent1 14" xfId="725" xr:uid="{89E07F99-1C7C-4A58-89A0-BF36D83B8FD4}"/>
    <cellStyle name="40% - Accent1 15" xfId="744" xr:uid="{98E52B0D-8515-42C6-B7BD-F33A8D8392DC}"/>
    <cellStyle name="40% - Accent1 16" xfId="764" xr:uid="{3389A214-B265-45C3-81D4-66A2121A0673}"/>
    <cellStyle name="40% - Accent1 17" xfId="783" xr:uid="{3AF05018-FCAA-4D65-A4FC-A2F4C029DE96}"/>
    <cellStyle name="40% - Accent1 18" xfId="802" xr:uid="{0550CAD7-8122-4075-9E4F-538C73AF169B}"/>
    <cellStyle name="40% - Accent1 19" xfId="821" xr:uid="{98F2FD5B-BA93-419C-A1DB-63BE94DA3A4C}"/>
    <cellStyle name="40% - Accent1 2" xfId="90" xr:uid="{00000000-0005-0000-0000-000059000000}"/>
    <cellStyle name="40% - Accent1 20" xfId="844" xr:uid="{3F448098-FCE2-4C3C-8DD4-E8C56636D4BD}"/>
    <cellStyle name="40% - Accent1 21" xfId="859" xr:uid="{BDAB3214-2BE3-4B54-8363-A9C4EB5B43EA}"/>
    <cellStyle name="40% - Accent1 22" xfId="878" xr:uid="{C6B6E1FE-5AC7-47C3-B4C4-8C10C4C1FC24}"/>
    <cellStyle name="40% - Accent1 23" xfId="897" xr:uid="{8B1C26B5-F4E4-4CF2-80B7-B7212E60F76D}"/>
    <cellStyle name="40% - Accent1 24" xfId="916" xr:uid="{27E62EAD-53DA-4DF8-B270-BDD4D12ECF43}"/>
    <cellStyle name="40% - Accent1 25" xfId="935" xr:uid="{2F52DD65-E9B7-41E9-B944-410472891B95}"/>
    <cellStyle name="40% - Accent1 26" xfId="954" xr:uid="{4D568C0B-47A4-4105-9D8E-8853E317DFB2}"/>
    <cellStyle name="40% - Accent1 27" xfId="974" xr:uid="{76DB2C51-C565-4164-B9D8-62B61F608D03}"/>
    <cellStyle name="40% - Accent1 28" xfId="993" xr:uid="{2E2809EF-402A-4C45-975F-978621DE9A6C}"/>
    <cellStyle name="40% - Accent1 29" xfId="1012" xr:uid="{C60CD65A-B561-426A-B9B5-D9CD3D95EBC4}"/>
    <cellStyle name="40% - Accent1 3" xfId="91" xr:uid="{00000000-0005-0000-0000-00005A000000}"/>
    <cellStyle name="40% - Accent1 30" xfId="1031" xr:uid="{D16F1521-8EE3-4D11-B9E7-F0BC82DB9D58}"/>
    <cellStyle name="40% - Accent1 31" xfId="1050" xr:uid="{8B7C7174-3178-4C4F-80D4-AC8230593612}"/>
    <cellStyle name="40% - Accent1 32" xfId="1069" xr:uid="{3CE59307-9925-4240-B6DA-F5EDE87E7AC9}"/>
    <cellStyle name="40% - Accent1 33" xfId="1088" xr:uid="{71C77422-665F-4204-A6CB-41E41033A2C0}"/>
    <cellStyle name="40% - Accent1 34" xfId="1107" xr:uid="{35F2B24F-7DC2-4BDD-A592-4CA7AED5FC87}"/>
    <cellStyle name="40% - Accent1 35" xfId="1126" xr:uid="{75E4A7E3-D8BD-4798-9AFA-16875A413CEF}"/>
    <cellStyle name="40% - Accent1 36" xfId="1145" xr:uid="{24911B81-A937-4157-B27E-201B7B27C676}"/>
    <cellStyle name="40% - Accent1 37" xfId="1164" xr:uid="{A349F4C5-6271-443C-8F93-AD616459B8AA}"/>
    <cellStyle name="40% - Accent1 38" xfId="1183" xr:uid="{413E73E4-1313-4EF9-9FD7-4EF6AA4EACCD}"/>
    <cellStyle name="40% - Accent1 39" xfId="1202" xr:uid="{2F9D797B-B162-42C3-B7BE-798718E35E6B}"/>
    <cellStyle name="40% - Accent1 4" xfId="92" xr:uid="{00000000-0005-0000-0000-00005B000000}"/>
    <cellStyle name="40% - Accent1 40" xfId="1221" xr:uid="{27EAF7B7-52CA-4556-B632-0849DDF1D418}"/>
    <cellStyle name="40% - Accent1 41" xfId="1243" xr:uid="{8231AD40-70CB-4E2D-8468-0E1CCDB291F9}"/>
    <cellStyle name="40% - Accent1 5" xfId="93" xr:uid="{00000000-0005-0000-0000-00005C000000}"/>
    <cellStyle name="40% - Accent1 6" xfId="94" xr:uid="{00000000-0005-0000-0000-00005D000000}"/>
    <cellStyle name="40% - Accent1 7" xfId="95" xr:uid="{00000000-0005-0000-0000-00005E000000}"/>
    <cellStyle name="40% - Accent1 8" xfId="96" xr:uid="{00000000-0005-0000-0000-00005F000000}"/>
    <cellStyle name="40% - Accent1 9" xfId="97" xr:uid="{00000000-0005-0000-0000-000060000000}"/>
    <cellStyle name="40% - Accent2" xfId="98" builtinId="35" customBuiltin="1"/>
    <cellStyle name="40% - Accent2 10" xfId="99" xr:uid="{00000000-0005-0000-0000-000062000000}"/>
    <cellStyle name="40% - Accent2 11" xfId="669" xr:uid="{86DFAAEC-C220-4DA3-9291-78AB8BE79649}"/>
    <cellStyle name="40% - Accent2 12" xfId="689" xr:uid="{C1B6E013-AF6E-4475-A6C7-5909BCECDC39}"/>
    <cellStyle name="40% - Accent2 13" xfId="709" xr:uid="{272D2729-0F46-4E8B-B66C-3DAD468A804E}"/>
    <cellStyle name="40% - Accent2 14" xfId="728" xr:uid="{3B6FE4D9-5900-4719-8FD1-C857A8FE4BC1}"/>
    <cellStyle name="40% - Accent2 15" xfId="747" xr:uid="{F0BB62DC-4DCB-45C3-AEEC-9ED75043EB9C}"/>
    <cellStyle name="40% - Accent2 16" xfId="767" xr:uid="{27ACACD5-B6DA-4A3E-8483-258F4505CD57}"/>
    <cellStyle name="40% - Accent2 17" xfId="786" xr:uid="{E760267C-D6DB-4E69-A970-DE83BDB492E6}"/>
    <cellStyle name="40% - Accent2 18" xfId="805" xr:uid="{76577F27-830F-4B27-B8B9-AB88ECADDAD4}"/>
    <cellStyle name="40% - Accent2 19" xfId="824" xr:uid="{07E0B7DC-6B3E-4298-89CB-8955990E19E5}"/>
    <cellStyle name="40% - Accent2 2" xfId="100" xr:uid="{00000000-0005-0000-0000-000063000000}"/>
    <cellStyle name="40% - Accent2 20" xfId="845" xr:uid="{9AD0D37E-50E2-4C8D-9140-23D42824D0A4}"/>
    <cellStyle name="40% - Accent2 21" xfId="862" xr:uid="{741A23AA-1A61-484F-8A6B-50A58C822999}"/>
    <cellStyle name="40% - Accent2 22" xfId="881" xr:uid="{A9BEF82A-A3D3-49FA-8FF0-F36F48D6FE71}"/>
    <cellStyle name="40% - Accent2 23" xfId="900" xr:uid="{33986B7E-AA33-4818-ABC2-B71DF4A5E17B}"/>
    <cellStyle name="40% - Accent2 24" xfId="919" xr:uid="{AF04C633-27B5-4634-9735-D50F766E36D4}"/>
    <cellStyle name="40% - Accent2 25" xfId="938" xr:uid="{16308603-F8FD-4CC4-8F9A-8945FC4B9356}"/>
    <cellStyle name="40% - Accent2 26" xfId="957" xr:uid="{7EA17616-4AA6-4654-8488-FC3A683F5C50}"/>
    <cellStyle name="40% - Accent2 27" xfId="977" xr:uid="{A3857886-3D62-4255-95FC-7DDC2EC8EF3A}"/>
    <cellStyle name="40% - Accent2 28" xfId="996" xr:uid="{9DF0826E-DAEC-4B73-A774-791805C005A2}"/>
    <cellStyle name="40% - Accent2 29" xfId="1015" xr:uid="{982002C4-015D-42A5-8B62-B2DBA2011462}"/>
    <cellStyle name="40% - Accent2 3" xfId="101" xr:uid="{00000000-0005-0000-0000-000064000000}"/>
    <cellStyle name="40% - Accent2 30" xfId="1034" xr:uid="{FA1A5DA8-7F0E-4F98-8CFD-A6CEF90F7849}"/>
    <cellStyle name="40% - Accent2 31" xfId="1053" xr:uid="{CC37A334-033C-4194-982B-A4790A88B3AF}"/>
    <cellStyle name="40% - Accent2 32" xfId="1072" xr:uid="{568E4B99-C53E-469A-A62D-1BC703A88A1D}"/>
    <cellStyle name="40% - Accent2 33" xfId="1091" xr:uid="{BC870FD7-6465-436E-9B73-CE548DC649EE}"/>
    <cellStyle name="40% - Accent2 34" xfId="1110" xr:uid="{17CB9949-CFCA-470E-847B-D478BD561E46}"/>
    <cellStyle name="40% - Accent2 35" xfId="1129" xr:uid="{F66F47D9-B543-418B-AF0A-DEE4E675070A}"/>
    <cellStyle name="40% - Accent2 36" xfId="1148" xr:uid="{9DFBCCF2-687F-4F2C-8839-B674ADC4E6B1}"/>
    <cellStyle name="40% - Accent2 37" xfId="1167" xr:uid="{518BDC51-6914-40A6-9D3B-823E6536D5CC}"/>
    <cellStyle name="40% - Accent2 38" xfId="1186" xr:uid="{9FBDEFC5-ADDB-4042-8DE8-14CE3324AC3B}"/>
    <cellStyle name="40% - Accent2 39" xfId="1205" xr:uid="{6B9EEFB4-54FE-4318-81B4-2BF2AA7FC2F3}"/>
    <cellStyle name="40% - Accent2 4" xfId="102" xr:uid="{00000000-0005-0000-0000-000065000000}"/>
    <cellStyle name="40% - Accent2 40" xfId="1224" xr:uid="{F2AC609D-3F97-4774-83B9-3BF062DCF323}"/>
    <cellStyle name="40% - Accent2 41" xfId="1246" xr:uid="{D14F95C4-48FE-41C2-A3CE-F08046DA1F92}"/>
    <cellStyle name="40% - Accent2 5" xfId="103" xr:uid="{00000000-0005-0000-0000-000066000000}"/>
    <cellStyle name="40% - Accent2 6" xfId="104" xr:uid="{00000000-0005-0000-0000-000067000000}"/>
    <cellStyle name="40% - Accent2 7" xfId="105" xr:uid="{00000000-0005-0000-0000-000068000000}"/>
    <cellStyle name="40% - Accent2 8" xfId="106" xr:uid="{00000000-0005-0000-0000-000069000000}"/>
    <cellStyle name="40% - Accent2 9" xfId="107" xr:uid="{00000000-0005-0000-0000-00006A000000}"/>
    <cellStyle name="40% - Accent3" xfId="108" builtinId="39" customBuiltin="1"/>
    <cellStyle name="40% - Accent3 10" xfId="109" xr:uid="{00000000-0005-0000-0000-00006C000000}"/>
    <cellStyle name="40% - Accent3 11" xfId="672" xr:uid="{978C540B-20FE-432D-A719-069D11C3B5D8}"/>
    <cellStyle name="40% - Accent3 12" xfId="692" xr:uid="{8EE6F88F-A4D0-467D-857A-C3DFC5C25DD8}"/>
    <cellStyle name="40% - Accent3 13" xfId="712" xr:uid="{B575B443-B321-463F-A817-278DB7297F13}"/>
    <cellStyle name="40% - Accent3 14" xfId="731" xr:uid="{B8337754-CDF5-43A8-9DC4-1CFD647F7C42}"/>
    <cellStyle name="40% - Accent3 15" xfId="750" xr:uid="{2DCEF2DB-A2C1-4949-98B9-E2845C2B5614}"/>
    <cellStyle name="40% - Accent3 16" xfId="770" xr:uid="{00A180FF-324E-4965-8263-DF68B8C06436}"/>
    <cellStyle name="40% - Accent3 17" xfId="789" xr:uid="{6718BE9E-3F27-4B11-850F-90C88F81F9F9}"/>
    <cellStyle name="40% - Accent3 18" xfId="808" xr:uid="{D19576F1-E8D7-4EB9-8538-057FA0425AB3}"/>
    <cellStyle name="40% - Accent3 19" xfId="827" xr:uid="{B40FA180-4511-4FEF-9B01-28A638300895}"/>
    <cellStyle name="40% - Accent3 2" xfId="110" xr:uid="{00000000-0005-0000-0000-00006D000000}"/>
    <cellStyle name="40% - Accent3 20" xfId="846" xr:uid="{09098507-BD83-433B-ABE7-A497997A4DA9}"/>
    <cellStyle name="40% - Accent3 21" xfId="865" xr:uid="{B7F8F14F-F0C5-4915-9761-0FE37BA2EB8B}"/>
    <cellStyle name="40% - Accent3 22" xfId="884" xr:uid="{154D1B2F-AF6F-4A88-A6BE-BC9FD1BBEC6B}"/>
    <cellStyle name="40% - Accent3 23" xfId="903" xr:uid="{76589BD2-E196-4D40-9779-90FE20E2FA0D}"/>
    <cellStyle name="40% - Accent3 24" xfId="922" xr:uid="{1F6E5432-C18A-462D-92D3-8EE566D6D232}"/>
    <cellStyle name="40% - Accent3 25" xfId="941" xr:uid="{7F57E3E2-07A7-49D1-8EBA-273B319B824A}"/>
    <cellStyle name="40% - Accent3 26" xfId="960" xr:uid="{E9C8F931-3A2E-42E3-9BCB-29BA7E685904}"/>
    <cellStyle name="40% - Accent3 27" xfId="980" xr:uid="{80CE045E-64EC-4142-B71E-D0861B0177CD}"/>
    <cellStyle name="40% - Accent3 28" xfId="999" xr:uid="{0135F2A1-95A3-488E-9AF6-65AFE721E9EA}"/>
    <cellStyle name="40% - Accent3 29" xfId="1018" xr:uid="{D761DAE3-3C1F-4A2D-BEC0-BF980283E55E}"/>
    <cellStyle name="40% - Accent3 3" xfId="111" xr:uid="{00000000-0005-0000-0000-00006E000000}"/>
    <cellStyle name="40% - Accent3 30" xfId="1037" xr:uid="{7EBF219D-30A9-48F1-BA52-24EBEDD60CFE}"/>
    <cellStyle name="40% - Accent3 31" xfId="1056" xr:uid="{48955B26-F147-4B6E-943B-3571307B184D}"/>
    <cellStyle name="40% - Accent3 32" xfId="1075" xr:uid="{337E5FBA-4A1D-4484-9191-1B00BDEE21DC}"/>
    <cellStyle name="40% - Accent3 33" xfId="1094" xr:uid="{E3363D49-9A28-4F06-92AC-16362881905D}"/>
    <cellStyle name="40% - Accent3 34" xfId="1113" xr:uid="{EC519AF4-CF42-4E58-8F34-FDECAE529030}"/>
    <cellStyle name="40% - Accent3 35" xfId="1132" xr:uid="{9CB78A52-453D-4287-9EFB-330CC7D87300}"/>
    <cellStyle name="40% - Accent3 36" xfId="1151" xr:uid="{C33F05EF-3211-4C2A-B228-C6E3AE16DEF7}"/>
    <cellStyle name="40% - Accent3 37" xfId="1170" xr:uid="{210A7EB7-F9C8-4D3A-ACF8-41E1A66540A0}"/>
    <cellStyle name="40% - Accent3 38" xfId="1189" xr:uid="{C08A7E63-6710-4547-9E3E-E6B40803820A}"/>
    <cellStyle name="40% - Accent3 39" xfId="1208" xr:uid="{E023B558-D0FB-4FC7-8DF4-2D8F00D0317A}"/>
    <cellStyle name="40% - Accent3 4" xfId="112" xr:uid="{00000000-0005-0000-0000-00006F000000}"/>
    <cellStyle name="40% - Accent3 40" xfId="1227" xr:uid="{3D71540C-2A49-44C4-BC1D-510F8C121283}"/>
    <cellStyle name="40% - Accent3 41" xfId="1249" xr:uid="{6C3CDB72-B249-48E7-8C75-897C0A9BA49C}"/>
    <cellStyle name="40% - Accent3 5" xfId="113" xr:uid="{00000000-0005-0000-0000-000070000000}"/>
    <cellStyle name="40% - Accent3 6" xfId="114" xr:uid="{00000000-0005-0000-0000-000071000000}"/>
    <cellStyle name="40% - Accent3 7" xfId="115" xr:uid="{00000000-0005-0000-0000-000072000000}"/>
    <cellStyle name="40% - Accent3 8" xfId="116" xr:uid="{00000000-0005-0000-0000-000073000000}"/>
    <cellStyle name="40% - Accent3 9" xfId="117" xr:uid="{00000000-0005-0000-0000-000074000000}"/>
    <cellStyle name="40% - Accent4" xfId="118" builtinId="43" customBuiltin="1"/>
    <cellStyle name="40% - Accent4 10" xfId="119" xr:uid="{00000000-0005-0000-0000-000076000000}"/>
    <cellStyle name="40% - Accent4 11" xfId="675" xr:uid="{CFB54D60-939C-4558-BBEB-F51469BAD467}"/>
    <cellStyle name="40% - Accent4 12" xfId="695" xr:uid="{B496CE72-88CF-4736-BC19-94C040441E9E}"/>
    <cellStyle name="40% - Accent4 13" xfId="715" xr:uid="{5579F1F1-4CDD-488D-982B-70762E992919}"/>
    <cellStyle name="40% - Accent4 14" xfId="734" xr:uid="{DAC0FFF9-1B55-4B85-BC75-7CB44BDBC51C}"/>
    <cellStyle name="40% - Accent4 15" xfId="753" xr:uid="{5EA8683F-C90E-4210-B8F1-91DDFCFA49D7}"/>
    <cellStyle name="40% - Accent4 16" xfId="773" xr:uid="{E3188669-22F2-4E70-BEB7-B68F35DAE569}"/>
    <cellStyle name="40% - Accent4 17" xfId="792" xr:uid="{430DFA46-8B0B-420A-8948-FAFC5D21362A}"/>
    <cellStyle name="40% - Accent4 18" xfId="811" xr:uid="{D6C69DF9-1947-4EE2-A2F4-6FAF7FA5DEA5}"/>
    <cellStyle name="40% - Accent4 19" xfId="830" xr:uid="{C2CF91E9-4228-44E3-9084-F5F13671678A}"/>
    <cellStyle name="40% - Accent4 2" xfId="120" xr:uid="{00000000-0005-0000-0000-000077000000}"/>
    <cellStyle name="40% - Accent4 20" xfId="847" xr:uid="{DE02471D-9571-427A-BAA8-755322AAE856}"/>
    <cellStyle name="40% - Accent4 21" xfId="868" xr:uid="{A73BB4B4-0253-4E8C-99EB-CA0F81ED473A}"/>
    <cellStyle name="40% - Accent4 22" xfId="887" xr:uid="{5ED4E78E-9070-41C5-ABF4-E6CB868788B7}"/>
    <cellStyle name="40% - Accent4 23" xfId="906" xr:uid="{62213148-798A-4BF1-B89C-DD5653D5517D}"/>
    <cellStyle name="40% - Accent4 24" xfId="925" xr:uid="{31471986-B794-4DDE-9FD1-29ABE9EE6433}"/>
    <cellStyle name="40% - Accent4 25" xfId="944" xr:uid="{292176CE-DAC6-42CE-BB33-EF6B121B412E}"/>
    <cellStyle name="40% - Accent4 26" xfId="963" xr:uid="{5F898050-D819-4DF8-A6A5-CD7E041AB3FE}"/>
    <cellStyle name="40% - Accent4 27" xfId="983" xr:uid="{392A8291-DE5B-441A-8DA0-B2CB620502B7}"/>
    <cellStyle name="40% - Accent4 28" xfId="1002" xr:uid="{DB6AE02A-11F1-468D-AC56-50860F82DFBE}"/>
    <cellStyle name="40% - Accent4 29" xfId="1021" xr:uid="{97E759F6-A389-4D44-8679-D990B7E244CA}"/>
    <cellStyle name="40% - Accent4 3" xfId="121" xr:uid="{00000000-0005-0000-0000-000078000000}"/>
    <cellStyle name="40% - Accent4 30" xfId="1040" xr:uid="{47459ADD-49B2-483A-9EB4-23BCEA20E593}"/>
    <cellStyle name="40% - Accent4 31" xfId="1059" xr:uid="{C8FC4085-FFFD-4997-9BC0-2B24AA2A1811}"/>
    <cellStyle name="40% - Accent4 32" xfId="1078" xr:uid="{C76D14F5-A9E4-4E0F-B041-6287DB2116EB}"/>
    <cellStyle name="40% - Accent4 33" xfId="1097" xr:uid="{9395EE50-65F2-4602-8ECF-6CA76B48F6A7}"/>
    <cellStyle name="40% - Accent4 34" xfId="1116" xr:uid="{F6954CD0-48D5-41C1-A794-1E81D6489424}"/>
    <cellStyle name="40% - Accent4 35" xfId="1135" xr:uid="{DF67B55A-5674-4902-A6D8-4C4DBE530299}"/>
    <cellStyle name="40% - Accent4 36" xfId="1154" xr:uid="{8B6C27BD-2E2B-44F4-BA7D-0B4B024EC296}"/>
    <cellStyle name="40% - Accent4 37" xfId="1173" xr:uid="{4CB29B36-E67D-4267-8393-2320F6C0CBE3}"/>
    <cellStyle name="40% - Accent4 38" xfId="1192" xr:uid="{E8B3C670-1C00-4221-9657-D207B424645D}"/>
    <cellStyle name="40% - Accent4 39" xfId="1211" xr:uid="{146654A8-DC40-4E59-8360-E32F1A465F77}"/>
    <cellStyle name="40% - Accent4 4" xfId="122" xr:uid="{00000000-0005-0000-0000-000079000000}"/>
    <cellStyle name="40% - Accent4 40" xfId="1230" xr:uid="{EA4BAAA9-B9EB-4B0C-8564-DF069E6F66BC}"/>
    <cellStyle name="40% - Accent4 41" xfId="1252" xr:uid="{D30D1934-3484-4DDC-9F78-EB8845F80363}"/>
    <cellStyle name="40% - Accent4 5" xfId="123" xr:uid="{00000000-0005-0000-0000-00007A000000}"/>
    <cellStyle name="40% - Accent4 6" xfId="124" xr:uid="{00000000-0005-0000-0000-00007B000000}"/>
    <cellStyle name="40% - Accent4 7" xfId="125" xr:uid="{00000000-0005-0000-0000-00007C000000}"/>
    <cellStyle name="40% - Accent4 8" xfId="126" xr:uid="{00000000-0005-0000-0000-00007D000000}"/>
    <cellStyle name="40% - Accent4 9" xfId="127" xr:uid="{00000000-0005-0000-0000-00007E000000}"/>
    <cellStyle name="40% - Accent5" xfId="128" builtinId="47" customBuiltin="1"/>
    <cellStyle name="40% - Accent5 10" xfId="129" xr:uid="{00000000-0005-0000-0000-000080000000}"/>
    <cellStyle name="40% - Accent5 11" xfId="678" xr:uid="{290DD2E6-6567-4457-BFCF-2C2C5592BE14}"/>
    <cellStyle name="40% - Accent5 12" xfId="698" xr:uid="{6554F40E-F1BF-4429-B2C9-322EF6D087E2}"/>
    <cellStyle name="40% - Accent5 13" xfId="718" xr:uid="{BB3E08A6-311A-4F39-B476-CC798BE70177}"/>
    <cellStyle name="40% - Accent5 14" xfId="737" xr:uid="{482EF13B-F047-4942-9884-5C08DFA3D0EA}"/>
    <cellStyle name="40% - Accent5 15" xfId="756" xr:uid="{21A7F784-6F59-4788-B4D3-AF898610DB2D}"/>
    <cellStyle name="40% - Accent5 16" xfId="776" xr:uid="{E948925F-4EB8-453D-A1B0-313C25B08172}"/>
    <cellStyle name="40% - Accent5 17" xfId="795" xr:uid="{74D88435-7D8E-474D-AE73-9D37948986A7}"/>
    <cellStyle name="40% - Accent5 18" xfId="814" xr:uid="{FD7C49CB-0238-4A16-84B3-6BC0B250FC14}"/>
    <cellStyle name="40% - Accent5 19" xfId="833" xr:uid="{D91E14C2-68B7-41E4-BB5F-4DFE74A5B242}"/>
    <cellStyle name="40% - Accent5 2" xfId="130" xr:uid="{00000000-0005-0000-0000-000081000000}"/>
    <cellStyle name="40% - Accent5 20" xfId="848" xr:uid="{2126A130-1027-44B2-B249-CA513863C9F3}"/>
    <cellStyle name="40% - Accent5 21" xfId="871" xr:uid="{A29DEF51-9112-4FBA-8E3E-444E68EC78EF}"/>
    <cellStyle name="40% - Accent5 22" xfId="890" xr:uid="{97B9BA42-3467-4985-BF21-6F24607AB94E}"/>
    <cellStyle name="40% - Accent5 23" xfId="909" xr:uid="{FE100431-4681-488B-9B3D-A252441EEEED}"/>
    <cellStyle name="40% - Accent5 24" xfId="928" xr:uid="{73171B7A-114C-4989-841A-B36FD749D9E0}"/>
    <cellStyle name="40% - Accent5 25" xfId="947" xr:uid="{9D28AA7D-F8F3-4F4A-8A35-E6440FE8D49B}"/>
    <cellStyle name="40% - Accent5 26" xfId="966" xr:uid="{F9D05B4A-9F53-41D2-B874-336F05801170}"/>
    <cellStyle name="40% - Accent5 27" xfId="986" xr:uid="{7391EA18-36EC-4BCD-ABD5-CEE3460BC351}"/>
    <cellStyle name="40% - Accent5 28" xfId="1005" xr:uid="{EE2632D4-43F1-4563-BC8F-16DE2339B673}"/>
    <cellStyle name="40% - Accent5 29" xfId="1024" xr:uid="{FD76E86A-B294-49B6-A91C-730BDA49279C}"/>
    <cellStyle name="40% - Accent5 3" xfId="131" xr:uid="{00000000-0005-0000-0000-000082000000}"/>
    <cellStyle name="40% - Accent5 30" xfId="1043" xr:uid="{969C6F3C-3953-4DFB-9336-769C56BE6D13}"/>
    <cellStyle name="40% - Accent5 31" xfId="1062" xr:uid="{01EE4978-246E-43A4-9529-8CAA3C9E1BA9}"/>
    <cellStyle name="40% - Accent5 32" xfId="1081" xr:uid="{90EAC3A6-631C-4E17-97F1-C1F741422996}"/>
    <cellStyle name="40% - Accent5 33" xfId="1100" xr:uid="{E2420331-4DAD-4684-A1A9-FAFF497A7FEF}"/>
    <cellStyle name="40% - Accent5 34" xfId="1119" xr:uid="{1EB17A3B-050D-45DB-8A72-242738A8D981}"/>
    <cellStyle name="40% - Accent5 35" xfId="1138" xr:uid="{11238DC0-7FC6-44DC-9A3D-073AAAD8D9B1}"/>
    <cellStyle name="40% - Accent5 36" xfId="1157" xr:uid="{D56EBD47-735F-4AB8-8163-546A2FC47ED0}"/>
    <cellStyle name="40% - Accent5 37" xfId="1176" xr:uid="{A614EC52-7C55-4091-A5D4-990FA83A9896}"/>
    <cellStyle name="40% - Accent5 38" xfId="1195" xr:uid="{9F33A007-B196-48E6-A09C-D569E1C58A0B}"/>
    <cellStyle name="40% - Accent5 39" xfId="1214" xr:uid="{91F2D460-BBBF-4B54-8402-B0BF51F99686}"/>
    <cellStyle name="40% - Accent5 4" xfId="132" xr:uid="{00000000-0005-0000-0000-000083000000}"/>
    <cellStyle name="40% - Accent5 40" xfId="1233" xr:uid="{9680366E-28CD-458A-8C14-B287056EB13A}"/>
    <cellStyle name="40% - Accent5 41" xfId="1255" xr:uid="{76127C13-2627-4BC7-9530-1537FA27C372}"/>
    <cellStyle name="40% - Accent5 5" xfId="133" xr:uid="{00000000-0005-0000-0000-000084000000}"/>
    <cellStyle name="40% - Accent5 6" xfId="134" xr:uid="{00000000-0005-0000-0000-000085000000}"/>
    <cellStyle name="40% - Accent5 7" xfId="135" xr:uid="{00000000-0005-0000-0000-000086000000}"/>
    <cellStyle name="40% - Accent5 8" xfId="136" xr:uid="{00000000-0005-0000-0000-000087000000}"/>
    <cellStyle name="40% - Accent5 9" xfId="137" xr:uid="{00000000-0005-0000-0000-000088000000}"/>
    <cellStyle name="40% - Accent6" xfId="138" builtinId="51" customBuiltin="1"/>
    <cellStyle name="40% - Accent6 10" xfId="139" xr:uid="{00000000-0005-0000-0000-00008A000000}"/>
    <cellStyle name="40% - Accent6 11" xfId="681" xr:uid="{D9913FCC-736C-4F0A-B843-18E7F76B646C}"/>
    <cellStyle name="40% - Accent6 12" xfId="701" xr:uid="{DB925C76-A3BD-4E8B-994B-99DD4E0233A0}"/>
    <cellStyle name="40% - Accent6 13" xfId="721" xr:uid="{EB63F51E-ED62-43D6-9CF2-DCB46FA7DB23}"/>
    <cellStyle name="40% - Accent6 14" xfId="740" xr:uid="{1B7CC167-78DB-497A-9D49-19C17D2621F4}"/>
    <cellStyle name="40% - Accent6 15" xfId="759" xr:uid="{4A33BD27-B399-47D1-A8B3-2770A17828E5}"/>
    <cellStyle name="40% - Accent6 16" xfId="779" xr:uid="{7509F786-8424-4801-BE66-DCCCB3B0ABEB}"/>
    <cellStyle name="40% - Accent6 17" xfId="798" xr:uid="{6F05BF70-599C-4FCB-873A-DB5E99232B6F}"/>
    <cellStyle name="40% - Accent6 18" xfId="817" xr:uid="{D6A75263-7FFC-45AF-86EE-25BBD15CB8E1}"/>
    <cellStyle name="40% - Accent6 19" xfId="836" xr:uid="{6D87F002-3360-4097-916F-D661F5075F30}"/>
    <cellStyle name="40% - Accent6 2" xfId="140" xr:uid="{00000000-0005-0000-0000-00008B000000}"/>
    <cellStyle name="40% - Accent6 20" xfId="849" xr:uid="{5A040BE6-6846-4543-BA6B-71610AB997F9}"/>
    <cellStyle name="40% - Accent6 21" xfId="874" xr:uid="{A09278A2-F601-4F19-AA67-AEE5E6860369}"/>
    <cellStyle name="40% - Accent6 22" xfId="893" xr:uid="{2C9D8FA7-7742-4B76-9C66-DA60662BA2BB}"/>
    <cellStyle name="40% - Accent6 23" xfId="912" xr:uid="{429E68BE-5B23-472F-AF93-33FE36582BFC}"/>
    <cellStyle name="40% - Accent6 24" xfId="931" xr:uid="{74E79B7D-38D1-4761-B477-E0226BF9142E}"/>
    <cellStyle name="40% - Accent6 25" xfId="950" xr:uid="{79D924AB-DA57-49B2-A42A-3F28A0421E6A}"/>
    <cellStyle name="40% - Accent6 26" xfId="969" xr:uid="{ECAD7807-0C58-4158-BA31-16C10661441D}"/>
    <cellStyle name="40% - Accent6 27" xfId="989" xr:uid="{2722D720-6293-4AE5-9E83-5F6DA7A272A5}"/>
    <cellStyle name="40% - Accent6 28" xfId="1008" xr:uid="{DEEEC4E3-B6F8-4632-B037-6D6D1424575E}"/>
    <cellStyle name="40% - Accent6 29" xfId="1027" xr:uid="{54628223-FE97-4B0D-8A6E-144D14468E49}"/>
    <cellStyle name="40% - Accent6 3" xfId="141" xr:uid="{00000000-0005-0000-0000-00008C000000}"/>
    <cellStyle name="40% - Accent6 30" xfId="1046" xr:uid="{CFD8E7DA-18CB-4EA5-B560-AC3AC6289EDE}"/>
    <cellStyle name="40% - Accent6 31" xfId="1065" xr:uid="{C5D89261-2179-4B36-98F6-E44F2AC37555}"/>
    <cellStyle name="40% - Accent6 32" xfId="1084" xr:uid="{D6BD7B79-D4C9-4C7E-B830-961C89A8B820}"/>
    <cellStyle name="40% - Accent6 33" xfId="1103" xr:uid="{157698C0-A772-4B16-A307-3CD3CD68A613}"/>
    <cellStyle name="40% - Accent6 34" xfId="1122" xr:uid="{1797B99B-F989-4D5F-AF0E-F6B664711D31}"/>
    <cellStyle name="40% - Accent6 35" xfId="1141" xr:uid="{696DB510-E357-4A14-B7B3-7C076E1EB835}"/>
    <cellStyle name="40% - Accent6 36" xfId="1160" xr:uid="{16DCFB96-F440-4FB5-A5E0-C2E946078B0C}"/>
    <cellStyle name="40% - Accent6 37" xfId="1179" xr:uid="{F484420E-8F30-4D1E-825F-EE7C6C223F60}"/>
    <cellStyle name="40% - Accent6 38" xfId="1198" xr:uid="{FC1A600B-622B-4B96-8AC2-F861CC8F9A31}"/>
    <cellStyle name="40% - Accent6 39" xfId="1217" xr:uid="{B3022534-B3E3-4F97-8CEF-282CE609C01F}"/>
    <cellStyle name="40% - Accent6 4" xfId="142" xr:uid="{00000000-0005-0000-0000-00008D000000}"/>
    <cellStyle name="40% - Accent6 40" xfId="1236" xr:uid="{8F255DBB-4EDE-40AD-AD28-F39D853BB086}"/>
    <cellStyle name="40% - Accent6 41" xfId="1258" xr:uid="{E971F38E-DA52-4E12-BF86-58754F7903EA}"/>
    <cellStyle name="40% - Accent6 5" xfId="143" xr:uid="{00000000-0005-0000-0000-00008E000000}"/>
    <cellStyle name="40% - Accent6 6" xfId="144" xr:uid="{00000000-0005-0000-0000-00008F000000}"/>
    <cellStyle name="40% - Accent6 7" xfId="145" xr:uid="{00000000-0005-0000-0000-000090000000}"/>
    <cellStyle name="40% - Accent6 8" xfId="146" xr:uid="{00000000-0005-0000-0000-000091000000}"/>
    <cellStyle name="40% - Accent6 9" xfId="147" xr:uid="{00000000-0005-0000-0000-000092000000}"/>
    <cellStyle name="40% - アクセント 1" xfId="148" xr:uid="{00000000-0005-0000-0000-000093000000}"/>
    <cellStyle name="40% - アクセント 2" xfId="149" xr:uid="{00000000-0005-0000-0000-000094000000}"/>
    <cellStyle name="40% - アクセント 3" xfId="150" xr:uid="{00000000-0005-0000-0000-000095000000}"/>
    <cellStyle name="40% - アクセント 4" xfId="151" xr:uid="{00000000-0005-0000-0000-000096000000}"/>
    <cellStyle name="40% - アクセント 5" xfId="152" xr:uid="{00000000-0005-0000-0000-000097000000}"/>
    <cellStyle name="40% - アクセント 6" xfId="153" xr:uid="{00000000-0005-0000-0000-000098000000}"/>
    <cellStyle name="40% - 강조색1" xfId="154" xr:uid="{00000000-0005-0000-0000-000099000000}"/>
    <cellStyle name="40% - 강조색2" xfId="155" xr:uid="{00000000-0005-0000-0000-00009A000000}"/>
    <cellStyle name="40% - 강조색3" xfId="156" xr:uid="{00000000-0005-0000-0000-00009B000000}"/>
    <cellStyle name="40% - 강조색4" xfId="157" xr:uid="{00000000-0005-0000-0000-00009C000000}"/>
    <cellStyle name="40% - 강조색5" xfId="158" xr:uid="{00000000-0005-0000-0000-00009D000000}"/>
    <cellStyle name="40% - 강조색6" xfId="159" xr:uid="{00000000-0005-0000-0000-00009E000000}"/>
    <cellStyle name="60% - Accent1" xfId="160" builtinId="32" customBuiltin="1"/>
    <cellStyle name="60% - Accent1 10" xfId="161" xr:uid="{00000000-0005-0000-0000-0000A0000000}"/>
    <cellStyle name="60% - Accent1 11" xfId="162" xr:uid="{00000000-0005-0000-0000-0000A1000000}"/>
    <cellStyle name="60% - Accent1 12" xfId="667" xr:uid="{7EB6398D-285B-4761-BADF-1B4E849597E0}"/>
    <cellStyle name="60% - Accent1 13" xfId="687" xr:uid="{35972A7B-0E9E-4078-AB13-6A01D58D0527}"/>
    <cellStyle name="60% - Accent1 14" xfId="707" xr:uid="{C5CC0CE0-DEB8-4F5D-A6C7-B62542E45EE2}"/>
    <cellStyle name="60% - Accent1 15" xfId="726" xr:uid="{D4FE56B0-D1EB-4B26-8757-07C9D7642761}"/>
    <cellStyle name="60% - Accent1 16" xfId="745" xr:uid="{B98E49A1-5BA7-40AB-9719-245945288B9D}"/>
    <cellStyle name="60% - Accent1 17" xfId="765" xr:uid="{EF036F90-1FAD-4D9B-B548-9C86E58EDD9E}"/>
    <cellStyle name="60% - Accent1 18" xfId="784" xr:uid="{099BAB04-3545-4B7E-826A-025D48D962CF}"/>
    <cellStyle name="60% - Accent1 19" xfId="803" xr:uid="{1C1DC1DC-093B-42D3-AE19-75359C57CFAF}"/>
    <cellStyle name="60% - Accent1 2" xfId="163" xr:uid="{00000000-0005-0000-0000-0000A2000000}"/>
    <cellStyle name="60% - Accent1 20" xfId="822" xr:uid="{04F0790C-3A89-4E98-81CB-E99DC7D1029C}"/>
    <cellStyle name="60% - Accent1 21" xfId="850" xr:uid="{FF2BC8D1-2D76-4B45-BA66-47DFCB70CC13}"/>
    <cellStyle name="60% - Accent1 22" xfId="860" xr:uid="{57E9B2C1-F493-4F30-9E68-FB07D2C156CA}"/>
    <cellStyle name="60% - Accent1 23" xfId="879" xr:uid="{3934300B-FD5C-460D-9DB3-F26836741EE7}"/>
    <cellStyle name="60% - Accent1 24" xfId="898" xr:uid="{AEE18AE1-9BC5-4C56-9FD4-11BBEC6819FC}"/>
    <cellStyle name="60% - Accent1 25" xfId="917" xr:uid="{B4ADE7E3-28D1-4845-A777-5C6F1AE83979}"/>
    <cellStyle name="60% - Accent1 26" xfId="936" xr:uid="{97B2C768-39DE-44C9-86C7-4A8254BC615F}"/>
    <cellStyle name="60% - Accent1 27" xfId="955" xr:uid="{727BFCBB-3A27-4449-B795-29C827C58224}"/>
    <cellStyle name="60% - Accent1 28" xfId="975" xr:uid="{5A678417-62EA-4F77-B6E9-B1BF1B451EC7}"/>
    <cellStyle name="60% - Accent1 29" xfId="994" xr:uid="{180E187E-D2E8-4219-A035-83F120A26244}"/>
    <cellStyle name="60% - Accent1 3" xfId="164" xr:uid="{00000000-0005-0000-0000-0000A3000000}"/>
    <cellStyle name="60% - Accent1 30" xfId="1013" xr:uid="{D7E4F3A5-9998-496B-BA51-D24C11C1B58D}"/>
    <cellStyle name="60% - Accent1 31" xfId="1032" xr:uid="{F02FCDF2-939F-474E-B090-1FC4EE6AF190}"/>
    <cellStyle name="60% - Accent1 32" xfId="1051" xr:uid="{D483F842-DE2F-4EF2-BEA9-C6A8223676A9}"/>
    <cellStyle name="60% - Accent1 33" xfId="1070" xr:uid="{AE53BC2C-0394-4D3E-B194-18382799A078}"/>
    <cellStyle name="60% - Accent1 34" xfId="1089" xr:uid="{5B25963B-66C9-484C-A61A-B9193D8EF129}"/>
    <cellStyle name="60% - Accent1 35" xfId="1108" xr:uid="{028076C3-8C80-429F-A9DC-7F38BD4FF49A}"/>
    <cellStyle name="60% - Accent1 36" xfId="1127" xr:uid="{FF35E2BA-D114-4BAA-8527-11CE88449C44}"/>
    <cellStyle name="60% - Accent1 37" xfId="1146" xr:uid="{5431838E-E6D9-455A-BCB7-B2B116DD6B10}"/>
    <cellStyle name="60% - Accent1 38" xfId="1165" xr:uid="{C80C317A-0E2D-4393-B831-571E69E2715D}"/>
    <cellStyle name="60% - Accent1 39" xfId="1184" xr:uid="{0D5B59C0-8F82-45FB-AF28-03EE8B745F41}"/>
    <cellStyle name="60% - Accent1 4" xfId="165" xr:uid="{00000000-0005-0000-0000-0000A4000000}"/>
    <cellStyle name="60% - Accent1 40" xfId="1203" xr:uid="{263C0E09-8B87-465A-8AAC-2D6F9931B996}"/>
    <cellStyle name="60% - Accent1 41" xfId="1222" xr:uid="{A946509A-5ABC-47CC-9EFB-4FA5E34C43F1}"/>
    <cellStyle name="60% - Accent1 42" xfId="1244" xr:uid="{219CC08F-76AC-4534-91D4-CF3BE3126DC6}"/>
    <cellStyle name="60% - Accent1 5" xfId="166" xr:uid="{00000000-0005-0000-0000-0000A5000000}"/>
    <cellStyle name="60% - Accent1 6" xfId="167" xr:uid="{00000000-0005-0000-0000-0000A6000000}"/>
    <cellStyle name="60% - Accent1 7" xfId="168" xr:uid="{00000000-0005-0000-0000-0000A7000000}"/>
    <cellStyle name="60% - Accent1 8" xfId="169" xr:uid="{00000000-0005-0000-0000-0000A8000000}"/>
    <cellStyle name="60% - Accent1 9" xfId="170" xr:uid="{00000000-0005-0000-0000-0000A9000000}"/>
    <cellStyle name="60% - Accent2" xfId="171" builtinId="36" customBuiltin="1"/>
    <cellStyle name="60% - Accent2 10" xfId="172" xr:uid="{00000000-0005-0000-0000-0000AB000000}"/>
    <cellStyle name="60% - Accent2 11" xfId="173" xr:uid="{00000000-0005-0000-0000-0000AC000000}"/>
    <cellStyle name="60% - Accent2 12" xfId="670" xr:uid="{55865FD5-B439-4B74-B29E-38715FDFDE3D}"/>
    <cellStyle name="60% - Accent2 13" xfId="690" xr:uid="{991E7464-4B46-499D-8FB3-F807E5BDB08D}"/>
    <cellStyle name="60% - Accent2 14" xfId="710" xr:uid="{45D939A9-F11C-4105-A98F-9E7A42406814}"/>
    <cellStyle name="60% - Accent2 15" xfId="729" xr:uid="{A4DB1B3C-9984-458F-80C0-6FF86F661460}"/>
    <cellStyle name="60% - Accent2 16" xfId="748" xr:uid="{5EB9E88D-7C53-4A41-B33E-1924A124B415}"/>
    <cellStyle name="60% - Accent2 17" xfId="768" xr:uid="{3C9F0D5A-964F-44A7-A875-F17DF33E7DBF}"/>
    <cellStyle name="60% - Accent2 18" xfId="787" xr:uid="{08C2E303-714F-4DD5-8449-5C0F937E67C0}"/>
    <cellStyle name="60% - Accent2 19" xfId="806" xr:uid="{8836AE51-58BD-4367-A33E-09F390E687DF}"/>
    <cellStyle name="60% - Accent2 2" xfId="174" xr:uid="{00000000-0005-0000-0000-0000AD000000}"/>
    <cellStyle name="60% - Accent2 20" xfId="825" xr:uid="{1DE8A8AD-3CA6-4C45-84E8-32223ECA97E6}"/>
    <cellStyle name="60% - Accent2 21" xfId="851" xr:uid="{F15203C4-801A-4681-9320-37C27962E62A}"/>
    <cellStyle name="60% - Accent2 22" xfId="863" xr:uid="{666507FA-EF8C-4189-A14F-F5BA284A8B62}"/>
    <cellStyle name="60% - Accent2 23" xfId="882" xr:uid="{12C7C938-4901-49F9-B6FC-19196B675355}"/>
    <cellStyle name="60% - Accent2 24" xfId="901" xr:uid="{B9BD1CD5-0082-45E6-A55B-C22B5C528C64}"/>
    <cellStyle name="60% - Accent2 25" xfId="920" xr:uid="{84DABBE5-9E65-418D-B360-0A66D0BE2DE4}"/>
    <cellStyle name="60% - Accent2 26" xfId="939" xr:uid="{A3069E94-88E1-43A7-8F54-46276A184416}"/>
    <cellStyle name="60% - Accent2 27" xfId="958" xr:uid="{A41AA0F3-2B71-4519-942E-3E78DAC9A9C2}"/>
    <cellStyle name="60% - Accent2 28" xfId="978" xr:uid="{1C6EC7B2-546F-4B08-B3A2-60A0CE684CD0}"/>
    <cellStyle name="60% - Accent2 29" xfId="997" xr:uid="{42F62034-DF3A-4DD5-895A-163FEEE5FE99}"/>
    <cellStyle name="60% - Accent2 3" xfId="175" xr:uid="{00000000-0005-0000-0000-0000AE000000}"/>
    <cellStyle name="60% - Accent2 30" xfId="1016" xr:uid="{39F48F00-1C8F-402B-A5C4-B1C6E0514FD5}"/>
    <cellStyle name="60% - Accent2 31" xfId="1035" xr:uid="{BC8944CA-441B-4D2B-8A5D-05FC67A2BBB8}"/>
    <cellStyle name="60% - Accent2 32" xfId="1054" xr:uid="{42DD5D6E-932F-459B-91AB-A19FA3492501}"/>
    <cellStyle name="60% - Accent2 33" xfId="1073" xr:uid="{CD18AB0E-7CE9-407E-BC57-F1719E5DECAA}"/>
    <cellStyle name="60% - Accent2 34" xfId="1092" xr:uid="{E7C2E602-8E5A-4451-AB29-74C1E7701AA2}"/>
    <cellStyle name="60% - Accent2 35" xfId="1111" xr:uid="{CFC07B4B-4546-479E-B5DB-5E7D74B8B245}"/>
    <cellStyle name="60% - Accent2 36" xfId="1130" xr:uid="{B3A369A7-87E6-45E1-9B16-41E8FF68CB2B}"/>
    <cellStyle name="60% - Accent2 37" xfId="1149" xr:uid="{DDC4F560-9FBF-4930-9117-D0BEE271835C}"/>
    <cellStyle name="60% - Accent2 38" xfId="1168" xr:uid="{594A39B5-2B59-4FFA-B4E2-F2953211B578}"/>
    <cellStyle name="60% - Accent2 39" xfId="1187" xr:uid="{E4D571A6-C1EF-40A7-857A-6A2DCA59B779}"/>
    <cellStyle name="60% - Accent2 4" xfId="176" xr:uid="{00000000-0005-0000-0000-0000AF000000}"/>
    <cellStyle name="60% - Accent2 40" xfId="1206" xr:uid="{66283541-3199-4DD6-BB3A-0F7A020D46EE}"/>
    <cellStyle name="60% - Accent2 41" xfId="1225" xr:uid="{73AF7676-C159-4F40-89D2-63369C684296}"/>
    <cellStyle name="60% - Accent2 42" xfId="1247" xr:uid="{C3562597-CD97-44EA-98D4-49345A746386}"/>
    <cellStyle name="60% - Accent2 5" xfId="177" xr:uid="{00000000-0005-0000-0000-0000B0000000}"/>
    <cellStyle name="60% - Accent2 6" xfId="178" xr:uid="{00000000-0005-0000-0000-0000B1000000}"/>
    <cellStyle name="60% - Accent2 7" xfId="179" xr:uid="{00000000-0005-0000-0000-0000B2000000}"/>
    <cellStyle name="60% - Accent2 8" xfId="180" xr:uid="{00000000-0005-0000-0000-0000B3000000}"/>
    <cellStyle name="60% - Accent2 9" xfId="181" xr:uid="{00000000-0005-0000-0000-0000B4000000}"/>
    <cellStyle name="60% - Accent3" xfId="182" builtinId="40" customBuiltin="1"/>
    <cellStyle name="60% - Accent3 10" xfId="183" xr:uid="{00000000-0005-0000-0000-0000B6000000}"/>
    <cellStyle name="60% - Accent3 11" xfId="184" xr:uid="{00000000-0005-0000-0000-0000B7000000}"/>
    <cellStyle name="60% - Accent3 12" xfId="673" xr:uid="{6E362CC7-B543-4983-A562-514241E78B41}"/>
    <cellStyle name="60% - Accent3 13" xfId="693" xr:uid="{D1ACA328-695F-472B-8402-359DAF1C122D}"/>
    <cellStyle name="60% - Accent3 14" xfId="713" xr:uid="{87E8FE6A-C66C-4481-9CE3-BDBE6E422C26}"/>
    <cellStyle name="60% - Accent3 15" xfId="732" xr:uid="{71D4D71E-7131-4D70-8352-96BF65F069BE}"/>
    <cellStyle name="60% - Accent3 16" xfId="751" xr:uid="{0ACBED55-AE4A-435C-840D-6A34803E23FC}"/>
    <cellStyle name="60% - Accent3 17" xfId="771" xr:uid="{515760E5-8970-449E-84B0-936CDA9171ED}"/>
    <cellStyle name="60% - Accent3 18" xfId="790" xr:uid="{8B756483-5FC8-4737-B50A-EDB0F4416C65}"/>
    <cellStyle name="60% - Accent3 19" xfId="809" xr:uid="{A2E183BA-B85F-4A98-B0F1-1DB4FFB4A2EE}"/>
    <cellStyle name="60% - Accent3 2" xfId="185" xr:uid="{00000000-0005-0000-0000-0000B8000000}"/>
    <cellStyle name="60% - Accent3 20" xfId="828" xr:uid="{2FB105EB-D696-4D9C-8719-6B9256E4A795}"/>
    <cellStyle name="60% - Accent3 21" xfId="852" xr:uid="{EB940DCB-02DA-4875-A793-0AC99B64B34E}"/>
    <cellStyle name="60% - Accent3 22" xfId="866" xr:uid="{5ACF1DE7-A207-4F39-BDBE-97CEA2F2D9D5}"/>
    <cellStyle name="60% - Accent3 23" xfId="885" xr:uid="{71C5C537-5936-49DE-A501-BA6FAE40BA6E}"/>
    <cellStyle name="60% - Accent3 24" xfId="904" xr:uid="{ACCA2C35-F09D-46C1-AC17-C1A11AA06F4B}"/>
    <cellStyle name="60% - Accent3 25" xfId="923" xr:uid="{E93AE852-F469-4C71-AF21-F76EF6735316}"/>
    <cellStyle name="60% - Accent3 26" xfId="942" xr:uid="{8118E058-43F7-42E8-87D7-AE93BB9447F3}"/>
    <cellStyle name="60% - Accent3 27" xfId="961" xr:uid="{A2C35AE8-5D9A-4C6B-BBD9-0BF4D9DD1DA0}"/>
    <cellStyle name="60% - Accent3 28" xfId="981" xr:uid="{BF390FCD-6AF2-475B-AB19-A30CE8F832EB}"/>
    <cellStyle name="60% - Accent3 29" xfId="1000" xr:uid="{B9213186-311C-429D-929F-3D565941EC94}"/>
    <cellStyle name="60% - Accent3 3" xfId="186" xr:uid="{00000000-0005-0000-0000-0000B9000000}"/>
    <cellStyle name="60% - Accent3 30" xfId="1019" xr:uid="{5A817644-5766-4F21-8F24-4F759002256C}"/>
    <cellStyle name="60% - Accent3 31" xfId="1038" xr:uid="{0FDF2F5A-7E15-42CE-8ABB-60F23B4D8DEE}"/>
    <cellStyle name="60% - Accent3 32" xfId="1057" xr:uid="{B6136645-AE90-437E-A684-54F3B78B4D4B}"/>
    <cellStyle name="60% - Accent3 33" xfId="1076" xr:uid="{69A67F07-7349-47A7-A286-C9B71AF69192}"/>
    <cellStyle name="60% - Accent3 34" xfId="1095" xr:uid="{6CEB2F4C-B6B4-4759-B0E1-C4B44FDB9E06}"/>
    <cellStyle name="60% - Accent3 35" xfId="1114" xr:uid="{30B29E6C-CB17-4966-AA00-B28BEAB5905F}"/>
    <cellStyle name="60% - Accent3 36" xfId="1133" xr:uid="{B0974DDE-B172-44B4-A451-7EB7D7E08B9A}"/>
    <cellStyle name="60% - Accent3 37" xfId="1152" xr:uid="{8BB17CD3-F914-4453-A1FA-3E168E7ACAC4}"/>
    <cellStyle name="60% - Accent3 38" xfId="1171" xr:uid="{45DFDB75-5F8E-4FD7-A47E-BEFFFF994670}"/>
    <cellStyle name="60% - Accent3 39" xfId="1190" xr:uid="{A9FE4CB4-B6A4-4DBE-8124-817C73A813BE}"/>
    <cellStyle name="60% - Accent3 4" xfId="187" xr:uid="{00000000-0005-0000-0000-0000BA000000}"/>
    <cellStyle name="60% - Accent3 40" xfId="1209" xr:uid="{8D6ACD3B-E1F0-454A-B14F-F34DB03314F9}"/>
    <cellStyle name="60% - Accent3 41" xfId="1228" xr:uid="{828538EB-52AA-4C64-B370-D4F895765B4B}"/>
    <cellStyle name="60% - Accent3 42" xfId="1250" xr:uid="{C0A7330B-8913-4071-97B3-3708C62B06CC}"/>
    <cellStyle name="60% - Accent3 5" xfId="188" xr:uid="{00000000-0005-0000-0000-0000BB000000}"/>
    <cellStyle name="60% - Accent3 6" xfId="189" xr:uid="{00000000-0005-0000-0000-0000BC000000}"/>
    <cellStyle name="60% - Accent3 7" xfId="190" xr:uid="{00000000-0005-0000-0000-0000BD000000}"/>
    <cellStyle name="60% - Accent3 8" xfId="191" xr:uid="{00000000-0005-0000-0000-0000BE000000}"/>
    <cellStyle name="60% - Accent3 9" xfId="192" xr:uid="{00000000-0005-0000-0000-0000BF000000}"/>
    <cellStyle name="60% - Accent4" xfId="193" builtinId="44" customBuiltin="1"/>
    <cellStyle name="60% - Accent4 10" xfId="194" xr:uid="{00000000-0005-0000-0000-0000C1000000}"/>
    <cellStyle name="60% - Accent4 11" xfId="195" xr:uid="{00000000-0005-0000-0000-0000C2000000}"/>
    <cellStyle name="60% - Accent4 12" xfId="676" xr:uid="{77EEF009-AC82-4160-BE93-186CD2FDAE10}"/>
    <cellStyle name="60% - Accent4 13" xfId="696" xr:uid="{A525811F-FD03-4627-BCFC-E4E93567F3FB}"/>
    <cellStyle name="60% - Accent4 14" xfId="716" xr:uid="{9254C36D-DA2D-44AE-BEEC-E1A938375051}"/>
    <cellStyle name="60% - Accent4 15" xfId="735" xr:uid="{9C4F200D-6C13-4E6F-A178-3CB08D94469F}"/>
    <cellStyle name="60% - Accent4 16" xfId="754" xr:uid="{6158BAA9-907C-4E5C-B774-7CB454607AC9}"/>
    <cellStyle name="60% - Accent4 17" xfId="774" xr:uid="{E6B3DA21-51A2-4717-91D9-E51D1CE698E8}"/>
    <cellStyle name="60% - Accent4 18" xfId="793" xr:uid="{055881B8-D57B-4BF2-BC90-A32112251A29}"/>
    <cellStyle name="60% - Accent4 19" xfId="812" xr:uid="{50B05AC1-66AB-424C-8465-2F17D505320D}"/>
    <cellStyle name="60% - Accent4 2" xfId="196" xr:uid="{00000000-0005-0000-0000-0000C3000000}"/>
    <cellStyle name="60% - Accent4 20" xfId="831" xr:uid="{4B5B5851-D8D7-407F-9D37-99824D96FB7F}"/>
    <cellStyle name="60% - Accent4 21" xfId="853" xr:uid="{7E6AD29E-231F-4D4F-9934-27E34C507187}"/>
    <cellStyle name="60% - Accent4 22" xfId="869" xr:uid="{F33B1DB3-FDAA-471C-B28C-9E8037DE0401}"/>
    <cellStyle name="60% - Accent4 23" xfId="888" xr:uid="{89860F48-2DED-4E74-AA47-1D62D9F2FD83}"/>
    <cellStyle name="60% - Accent4 24" xfId="907" xr:uid="{EB50F835-D2D2-42EA-9834-274B05D6A809}"/>
    <cellStyle name="60% - Accent4 25" xfId="926" xr:uid="{4207ADAA-AAA0-4385-8C25-EBF7D0D8DD39}"/>
    <cellStyle name="60% - Accent4 26" xfId="945" xr:uid="{AFFC93DA-CEA1-46FD-9BAA-71929F1A398A}"/>
    <cellStyle name="60% - Accent4 27" xfId="964" xr:uid="{EA80E8B1-8B50-4391-8C22-78B3280CA961}"/>
    <cellStyle name="60% - Accent4 28" xfId="984" xr:uid="{F857A380-943F-46CE-8197-FF1C1A6D0365}"/>
    <cellStyle name="60% - Accent4 29" xfId="1003" xr:uid="{A2DF97DD-CE0A-4B14-AE06-73E4D91C1C18}"/>
    <cellStyle name="60% - Accent4 3" xfId="197" xr:uid="{00000000-0005-0000-0000-0000C4000000}"/>
    <cellStyle name="60% - Accent4 30" xfId="1022" xr:uid="{F611E643-E241-4FA6-8710-C6FCA961A9FA}"/>
    <cellStyle name="60% - Accent4 31" xfId="1041" xr:uid="{0DC11F69-F88C-4E61-AFB1-6D1D8C98A83F}"/>
    <cellStyle name="60% - Accent4 32" xfId="1060" xr:uid="{5C92A408-E225-45BA-B447-607201EE2EAA}"/>
    <cellStyle name="60% - Accent4 33" xfId="1079" xr:uid="{2658D8E1-EAFE-44B1-BED6-6BB8E8D23475}"/>
    <cellStyle name="60% - Accent4 34" xfId="1098" xr:uid="{423DE816-C6AB-4A99-B9CE-D20CBCE3C8C2}"/>
    <cellStyle name="60% - Accent4 35" xfId="1117" xr:uid="{2C91393F-CE67-45E1-AB55-A02086779FE4}"/>
    <cellStyle name="60% - Accent4 36" xfId="1136" xr:uid="{05358CC1-0B2D-48BF-8C08-E0D0F4147477}"/>
    <cellStyle name="60% - Accent4 37" xfId="1155" xr:uid="{0DC8D18E-C292-4EF7-9E35-3AABA17B9FF8}"/>
    <cellStyle name="60% - Accent4 38" xfId="1174" xr:uid="{56AB85EA-0A0E-415B-839F-408A224A4EF8}"/>
    <cellStyle name="60% - Accent4 39" xfId="1193" xr:uid="{1B83A88C-47B7-424F-8E0E-6A5C4620B841}"/>
    <cellStyle name="60% - Accent4 4" xfId="198" xr:uid="{00000000-0005-0000-0000-0000C5000000}"/>
    <cellStyle name="60% - Accent4 40" xfId="1212" xr:uid="{07953097-9185-4CDD-ABA6-237F6BEA9FB5}"/>
    <cellStyle name="60% - Accent4 41" xfId="1231" xr:uid="{4495EE8A-213F-4F2F-889E-30882B5522CC}"/>
    <cellStyle name="60% - Accent4 42" xfId="1253" xr:uid="{296FE7C1-676D-4967-831C-7FA1289F7506}"/>
    <cellStyle name="60% - Accent4 5" xfId="199" xr:uid="{00000000-0005-0000-0000-0000C6000000}"/>
    <cellStyle name="60% - Accent4 6" xfId="200" xr:uid="{00000000-0005-0000-0000-0000C7000000}"/>
    <cellStyle name="60% - Accent4 7" xfId="201" xr:uid="{00000000-0005-0000-0000-0000C8000000}"/>
    <cellStyle name="60% - Accent4 8" xfId="202" xr:uid="{00000000-0005-0000-0000-0000C9000000}"/>
    <cellStyle name="60% - Accent4 9" xfId="203" xr:uid="{00000000-0005-0000-0000-0000CA000000}"/>
    <cellStyle name="60% - Accent5" xfId="204" builtinId="48" customBuiltin="1"/>
    <cellStyle name="60% - Accent5 10" xfId="205" xr:uid="{00000000-0005-0000-0000-0000CC000000}"/>
    <cellStyle name="60% - Accent5 11" xfId="206" xr:uid="{00000000-0005-0000-0000-0000CD000000}"/>
    <cellStyle name="60% - Accent5 12" xfId="679" xr:uid="{61AFC430-9D67-486A-A7FB-D34F7B4FFBA4}"/>
    <cellStyle name="60% - Accent5 13" xfId="699" xr:uid="{BD817F1A-CFD1-4C61-99C1-CCDFB82B0CBD}"/>
    <cellStyle name="60% - Accent5 14" xfId="719" xr:uid="{44FAA3C1-957D-40DB-BB93-BA2B934B6AC0}"/>
    <cellStyle name="60% - Accent5 15" xfId="738" xr:uid="{FE847E2C-F533-4DF3-88C6-71092E27164E}"/>
    <cellStyle name="60% - Accent5 16" xfId="757" xr:uid="{049E1D74-0574-4B05-BD29-7A481ADBA2B7}"/>
    <cellStyle name="60% - Accent5 17" xfId="777" xr:uid="{F4533267-AA18-4CB1-8777-6DFD7CDE534A}"/>
    <cellStyle name="60% - Accent5 18" xfId="796" xr:uid="{CB9B9830-20B3-4DB0-A94B-3D0D2115AC63}"/>
    <cellStyle name="60% - Accent5 19" xfId="815" xr:uid="{A954E5E6-E71C-47BF-9AE5-46A496E20C2F}"/>
    <cellStyle name="60% - Accent5 2" xfId="207" xr:uid="{00000000-0005-0000-0000-0000CE000000}"/>
    <cellStyle name="60% - Accent5 20" xfId="834" xr:uid="{C79C4E2D-D33D-474B-8A03-9FE79CCD5E30}"/>
    <cellStyle name="60% - Accent5 21" xfId="854" xr:uid="{362F2D25-B135-421A-9DD3-D504A0CABE7B}"/>
    <cellStyle name="60% - Accent5 22" xfId="872" xr:uid="{2AEEF265-2CA1-4F4D-9273-C73F8CD2A8B7}"/>
    <cellStyle name="60% - Accent5 23" xfId="891" xr:uid="{49367AC0-5D1A-40DF-8D17-92EDA2A704E9}"/>
    <cellStyle name="60% - Accent5 24" xfId="910" xr:uid="{B60B03D6-44EF-4E9E-B6DE-08ACCFAB5BA3}"/>
    <cellStyle name="60% - Accent5 25" xfId="929" xr:uid="{5AA8B39E-D00C-4CAA-A8D4-BC2C3CAC7905}"/>
    <cellStyle name="60% - Accent5 26" xfId="948" xr:uid="{63EC7A64-ED93-4E07-9DFC-347F73E3AFCB}"/>
    <cellStyle name="60% - Accent5 27" xfId="967" xr:uid="{51C734A3-8E0B-4A70-8B55-D531F3A35D24}"/>
    <cellStyle name="60% - Accent5 28" xfId="987" xr:uid="{8971E756-631A-4C9F-8DF9-281D7B15E724}"/>
    <cellStyle name="60% - Accent5 29" xfId="1006" xr:uid="{A3FC8EBD-8A28-468B-9379-A9FAA781D311}"/>
    <cellStyle name="60% - Accent5 3" xfId="208" xr:uid="{00000000-0005-0000-0000-0000CF000000}"/>
    <cellStyle name="60% - Accent5 30" xfId="1025" xr:uid="{D4B000B8-7141-46D2-87A5-0F37B0E059EB}"/>
    <cellStyle name="60% - Accent5 31" xfId="1044" xr:uid="{D3B6FBBB-4944-452A-B865-BC2604F89AC0}"/>
    <cellStyle name="60% - Accent5 32" xfId="1063" xr:uid="{9B59D7D8-E443-403C-BAB3-75C8A17C25ED}"/>
    <cellStyle name="60% - Accent5 33" xfId="1082" xr:uid="{532AE874-A0A2-44A7-A405-FFC3BA3E96FF}"/>
    <cellStyle name="60% - Accent5 34" xfId="1101" xr:uid="{7CA67F8A-915A-4DD5-A61E-826FFAEF61EB}"/>
    <cellStyle name="60% - Accent5 35" xfId="1120" xr:uid="{6DDA754E-599B-498B-915C-3FCD515A8A06}"/>
    <cellStyle name="60% - Accent5 36" xfId="1139" xr:uid="{F5B39973-5AD5-44BE-A523-D6A25DDDA9A4}"/>
    <cellStyle name="60% - Accent5 37" xfId="1158" xr:uid="{419B14A2-B114-4F21-AE42-FDB5654C7854}"/>
    <cellStyle name="60% - Accent5 38" xfId="1177" xr:uid="{F08594A7-8FDD-4B7A-9454-E2D5AB8732F5}"/>
    <cellStyle name="60% - Accent5 39" xfId="1196" xr:uid="{6571C792-B2BA-48F3-8681-975078DA2816}"/>
    <cellStyle name="60% - Accent5 4" xfId="209" xr:uid="{00000000-0005-0000-0000-0000D0000000}"/>
    <cellStyle name="60% - Accent5 40" xfId="1215" xr:uid="{DF445124-32CF-4810-813B-8854AD662E4C}"/>
    <cellStyle name="60% - Accent5 41" xfId="1234" xr:uid="{6AE73A7A-16B9-4374-8C62-DDF3BCDF0043}"/>
    <cellStyle name="60% - Accent5 42" xfId="1256" xr:uid="{36020637-CC2C-44C8-9285-9B06E9008A2A}"/>
    <cellStyle name="60% - Accent5 5" xfId="210" xr:uid="{00000000-0005-0000-0000-0000D1000000}"/>
    <cellStyle name="60% - Accent5 6" xfId="211" xr:uid="{00000000-0005-0000-0000-0000D2000000}"/>
    <cellStyle name="60% - Accent5 7" xfId="212" xr:uid="{00000000-0005-0000-0000-0000D3000000}"/>
    <cellStyle name="60% - Accent5 8" xfId="213" xr:uid="{00000000-0005-0000-0000-0000D4000000}"/>
    <cellStyle name="60% - Accent5 9" xfId="214" xr:uid="{00000000-0005-0000-0000-0000D5000000}"/>
    <cellStyle name="60% - Accent6" xfId="215" builtinId="52" customBuiltin="1"/>
    <cellStyle name="60% - Accent6 10" xfId="216" xr:uid="{00000000-0005-0000-0000-0000D7000000}"/>
    <cellStyle name="60% - Accent6 11" xfId="217" xr:uid="{00000000-0005-0000-0000-0000D8000000}"/>
    <cellStyle name="60% - Accent6 12" xfId="682" xr:uid="{CA626388-E175-471B-9038-B23C7607A51B}"/>
    <cellStyle name="60% - Accent6 13" xfId="702" xr:uid="{802E1D92-BCDA-45CB-B998-E611379CF05E}"/>
    <cellStyle name="60% - Accent6 14" xfId="722" xr:uid="{A37CAFD4-F14C-4CF0-A131-FA69FDB6F0B3}"/>
    <cellStyle name="60% - Accent6 15" xfId="741" xr:uid="{ECA3C1C6-2E48-44EC-91B4-624880B1B930}"/>
    <cellStyle name="60% - Accent6 16" xfId="760" xr:uid="{5D5B3AEF-C850-482A-8D11-E3F00EC935A6}"/>
    <cellStyle name="60% - Accent6 17" xfId="780" xr:uid="{E5EA2FD2-18A3-41F8-9367-F07CB4054ABC}"/>
    <cellStyle name="60% - Accent6 18" xfId="799" xr:uid="{04A776FF-99CD-4231-93A4-023C9C774FB5}"/>
    <cellStyle name="60% - Accent6 19" xfId="818" xr:uid="{1EF2E582-2CF1-4591-B975-DB0692EBFC4D}"/>
    <cellStyle name="60% - Accent6 2" xfId="218" xr:uid="{00000000-0005-0000-0000-0000D9000000}"/>
    <cellStyle name="60% - Accent6 20" xfId="837" xr:uid="{DC3F77B0-D6D0-4104-8374-FCBC1C58239D}"/>
    <cellStyle name="60% - Accent6 21" xfId="855" xr:uid="{4D8E67D4-5441-41C1-9276-F162561EF6B4}"/>
    <cellStyle name="60% - Accent6 22" xfId="875" xr:uid="{5D4F65D1-91FD-49AE-8EC5-84631DA94ED3}"/>
    <cellStyle name="60% - Accent6 23" xfId="894" xr:uid="{A0897B81-1F01-4629-9B0A-38257F2E1797}"/>
    <cellStyle name="60% - Accent6 24" xfId="913" xr:uid="{7844DF3A-1C98-42EF-B651-111EEA7EE209}"/>
    <cellStyle name="60% - Accent6 25" xfId="932" xr:uid="{DB4DA7F2-CDCB-408B-8508-37F6B4AB391D}"/>
    <cellStyle name="60% - Accent6 26" xfId="951" xr:uid="{5D1B78A5-8FD3-4F3B-BA88-AB7FC618F968}"/>
    <cellStyle name="60% - Accent6 27" xfId="970" xr:uid="{D4012DB3-C998-4251-835D-ABFF75DBA9F3}"/>
    <cellStyle name="60% - Accent6 28" xfId="990" xr:uid="{507E6743-745B-4848-A3EC-ED85B887C6F5}"/>
    <cellStyle name="60% - Accent6 29" xfId="1009" xr:uid="{B602A2BB-1915-455B-94C4-52DC14C5D5CD}"/>
    <cellStyle name="60% - Accent6 3" xfId="219" xr:uid="{00000000-0005-0000-0000-0000DA000000}"/>
    <cellStyle name="60% - Accent6 30" xfId="1028" xr:uid="{D5BE0B3E-19BD-4435-B8A6-8BCBC85A46EA}"/>
    <cellStyle name="60% - Accent6 31" xfId="1047" xr:uid="{0A2422D0-734C-4F0A-B4EF-7F30E2CB4F75}"/>
    <cellStyle name="60% - Accent6 32" xfId="1066" xr:uid="{A72720A7-03DD-44EF-A7A2-2343C9DC1EFB}"/>
    <cellStyle name="60% - Accent6 33" xfId="1085" xr:uid="{3EC40C02-AED3-49F3-9FA2-E4E79757BF79}"/>
    <cellStyle name="60% - Accent6 34" xfId="1104" xr:uid="{F694683F-A4F4-4B73-BBDD-A04C234DC2A6}"/>
    <cellStyle name="60% - Accent6 35" xfId="1123" xr:uid="{A403B452-F6A2-4DBF-8F87-D101F421FFCB}"/>
    <cellStyle name="60% - Accent6 36" xfId="1142" xr:uid="{C4CF12E8-18E9-4B14-9EA2-A0D5579EAD76}"/>
    <cellStyle name="60% - Accent6 37" xfId="1161" xr:uid="{1B72C31A-E08B-4717-8F19-8C21B100CD16}"/>
    <cellStyle name="60% - Accent6 38" xfId="1180" xr:uid="{D40DD3D8-F465-4E7B-8FCD-48E073222B3E}"/>
    <cellStyle name="60% - Accent6 39" xfId="1199" xr:uid="{4822EA22-E8E7-4E2D-9F1F-DE602463802B}"/>
    <cellStyle name="60% - Accent6 4" xfId="220" xr:uid="{00000000-0005-0000-0000-0000DB000000}"/>
    <cellStyle name="60% - Accent6 40" xfId="1218" xr:uid="{842B3297-28C2-4B67-9317-28ED3D0356EE}"/>
    <cellStyle name="60% - Accent6 41" xfId="1237" xr:uid="{99B8A9B5-579F-4862-83A6-47A9DC26B15B}"/>
    <cellStyle name="60% - Accent6 42" xfId="1259" xr:uid="{47DF6FE5-B3B5-431E-B19D-E5E292841DFC}"/>
    <cellStyle name="60% - Accent6 5" xfId="221" xr:uid="{00000000-0005-0000-0000-0000DC000000}"/>
    <cellStyle name="60% - Accent6 6" xfId="222" xr:uid="{00000000-0005-0000-0000-0000DD000000}"/>
    <cellStyle name="60% - Accent6 7" xfId="223" xr:uid="{00000000-0005-0000-0000-0000DE000000}"/>
    <cellStyle name="60% - Accent6 8" xfId="224" xr:uid="{00000000-0005-0000-0000-0000DF000000}"/>
    <cellStyle name="60% - Accent6 9" xfId="225" xr:uid="{00000000-0005-0000-0000-0000E0000000}"/>
    <cellStyle name="60% - アクセント 1" xfId="226" xr:uid="{00000000-0005-0000-0000-0000E1000000}"/>
    <cellStyle name="60% - アクセント 2" xfId="227" xr:uid="{00000000-0005-0000-0000-0000E2000000}"/>
    <cellStyle name="60% - アクセント 3" xfId="228" xr:uid="{00000000-0005-0000-0000-0000E3000000}"/>
    <cellStyle name="60% - アクセント 4" xfId="229" xr:uid="{00000000-0005-0000-0000-0000E4000000}"/>
    <cellStyle name="60% - アクセント 5" xfId="230" xr:uid="{00000000-0005-0000-0000-0000E5000000}"/>
    <cellStyle name="60% - アクセント 6" xfId="231" xr:uid="{00000000-0005-0000-0000-0000E6000000}"/>
    <cellStyle name="60% - 강조색1" xfId="232" xr:uid="{00000000-0005-0000-0000-0000E7000000}"/>
    <cellStyle name="60% - 강조색2" xfId="233" xr:uid="{00000000-0005-0000-0000-0000E8000000}"/>
    <cellStyle name="60% - 강조색3" xfId="234" xr:uid="{00000000-0005-0000-0000-0000E9000000}"/>
    <cellStyle name="60% - 강조색4" xfId="235" xr:uid="{00000000-0005-0000-0000-0000EA000000}"/>
    <cellStyle name="60% - 강조색5" xfId="236" xr:uid="{00000000-0005-0000-0000-0000EB000000}"/>
    <cellStyle name="60% - 강조색6" xfId="237" xr:uid="{00000000-0005-0000-0000-0000EC000000}"/>
    <cellStyle name="Accent1" xfId="238" builtinId="29" customBuiltin="1"/>
    <cellStyle name="Accent1 10" xfId="239" xr:uid="{00000000-0005-0000-0000-0000EE000000}"/>
    <cellStyle name="Accent1 2" xfId="240" xr:uid="{00000000-0005-0000-0000-0000EF000000}"/>
    <cellStyle name="Accent1 3" xfId="241" xr:uid="{00000000-0005-0000-0000-0000F0000000}"/>
    <cellStyle name="Accent1 4" xfId="242" xr:uid="{00000000-0005-0000-0000-0000F1000000}"/>
    <cellStyle name="Accent1 5" xfId="243" xr:uid="{00000000-0005-0000-0000-0000F2000000}"/>
    <cellStyle name="Accent1 6" xfId="244" xr:uid="{00000000-0005-0000-0000-0000F3000000}"/>
    <cellStyle name="Accent1 7" xfId="245" xr:uid="{00000000-0005-0000-0000-0000F4000000}"/>
    <cellStyle name="Accent1 8" xfId="246" xr:uid="{00000000-0005-0000-0000-0000F5000000}"/>
    <cellStyle name="Accent1 9" xfId="247" xr:uid="{00000000-0005-0000-0000-0000F6000000}"/>
    <cellStyle name="Accent2" xfId="248" builtinId="33" customBuiltin="1"/>
    <cellStyle name="Accent2 10" xfId="249" xr:uid="{00000000-0005-0000-0000-0000F8000000}"/>
    <cellStyle name="Accent2 2" xfId="250" xr:uid="{00000000-0005-0000-0000-0000F9000000}"/>
    <cellStyle name="Accent2 3" xfId="251" xr:uid="{00000000-0005-0000-0000-0000FA000000}"/>
    <cellStyle name="Accent2 4" xfId="252" xr:uid="{00000000-0005-0000-0000-0000FB000000}"/>
    <cellStyle name="Accent2 5" xfId="253" xr:uid="{00000000-0005-0000-0000-0000FC000000}"/>
    <cellStyle name="Accent2 6" xfId="254" xr:uid="{00000000-0005-0000-0000-0000FD000000}"/>
    <cellStyle name="Accent2 7" xfId="255" xr:uid="{00000000-0005-0000-0000-0000FE000000}"/>
    <cellStyle name="Accent2 8" xfId="256" xr:uid="{00000000-0005-0000-0000-0000FF000000}"/>
    <cellStyle name="Accent2 9" xfId="257" xr:uid="{00000000-0005-0000-0000-000000010000}"/>
    <cellStyle name="Accent3" xfId="258" builtinId="37" customBuiltin="1"/>
    <cellStyle name="Accent3 10" xfId="259" xr:uid="{00000000-0005-0000-0000-000002010000}"/>
    <cellStyle name="Accent3 2" xfId="260" xr:uid="{00000000-0005-0000-0000-000003010000}"/>
    <cellStyle name="Accent3 3" xfId="261" xr:uid="{00000000-0005-0000-0000-000004010000}"/>
    <cellStyle name="Accent3 4" xfId="262" xr:uid="{00000000-0005-0000-0000-000005010000}"/>
    <cellStyle name="Accent3 5" xfId="263" xr:uid="{00000000-0005-0000-0000-000006010000}"/>
    <cellStyle name="Accent3 6" xfId="264" xr:uid="{00000000-0005-0000-0000-000007010000}"/>
    <cellStyle name="Accent3 7" xfId="265" xr:uid="{00000000-0005-0000-0000-000008010000}"/>
    <cellStyle name="Accent3 8" xfId="266" xr:uid="{00000000-0005-0000-0000-000009010000}"/>
    <cellStyle name="Accent3 9" xfId="267" xr:uid="{00000000-0005-0000-0000-00000A010000}"/>
    <cellStyle name="Accent4" xfId="268" builtinId="41" customBuiltin="1"/>
    <cellStyle name="Accent4 10" xfId="269" xr:uid="{00000000-0005-0000-0000-00000C010000}"/>
    <cellStyle name="Accent4 2" xfId="270" xr:uid="{00000000-0005-0000-0000-00000D010000}"/>
    <cellStyle name="Accent4 3" xfId="271" xr:uid="{00000000-0005-0000-0000-00000E010000}"/>
    <cellStyle name="Accent4 4" xfId="272" xr:uid="{00000000-0005-0000-0000-00000F010000}"/>
    <cellStyle name="Accent4 5" xfId="273" xr:uid="{00000000-0005-0000-0000-000010010000}"/>
    <cellStyle name="Accent4 6" xfId="274" xr:uid="{00000000-0005-0000-0000-000011010000}"/>
    <cellStyle name="Accent4 7" xfId="275" xr:uid="{00000000-0005-0000-0000-000012010000}"/>
    <cellStyle name="Accent4 8" xfId="276" xr:uid="{00000000-0005-0000-0000-000013010000}"/>
    <cellStyle name="Accent4 9" xfId="277" xr:uid="{00000000-0005-0000-0000-000014010000}"/>
    <cellStyle name="Accent5" xfId="278" builtinId="45" customBuiltin="1"/>
    <cellStyle name="Accent5 10" xfId="279" xr:uid="{00000000-0005-0000-0000-000016010000}"/>
    <cellStyle name="Accent5 2" xfId="280" xr:uid="{00000000-0005-0000-0000-000017010000}"/>
    <cellStyle name="Accent5 3" xfId="281" xr:uid="{00000000-0005-0000-0000-000018010000}"/>
    <cellStyle name="Accent5 4" xfId="282" xr:uid="{00000000-0005-0000-0000-000019010000}"/>
    <cellStyle name="Accent5 5" xfId="283" xr:uid="{00000000-0005-0000-0000-00001A010000}"/>
    <cellStyle name="Accent5 6" xfId="284" xr:uid="{00000000-0005-0000-0000-00001B010000}"/>
    <cellStyle name="Accent5 7" xfId="285" xr:uid="{00000000-0005-0000-0000-00001C010000}"/>
    <cellStyle name="Accent5 8" xfId="286" xr:uid="{00000000-0005-0000-0000-00001D010000}"/>
    <cellStyle name="Accent5 9" xfId="287" xr:uid="{00000000-0005-0000-0000-00001E010000}"/>
    <cellStyle name="Accent6" xfId="288" builtinId="49" customBuiltin="1"/>
    <cellStyle name="Accent6 10" xfId="289" xr:uid="{00000000-0005-0000-0000-000020010000}"/>
    <cellStyle name="Accent6 2" xfId="290" xr:uid="{00000000-0005-0000-0000-000021010000}"/>
    <cellStyle name="Accent6 3" xfId="291" xr:uid="{00000000-0005-0000-0000-000022010000}"/>
    <cellStyle name="Accent6 4" xfId="292" xr:uid="{00000000-0005-0000-0000-000023010000}"/>
    <cellStyle name="Accent6 5" xfId="293" xr:uid="{00000000-0005-0000-0000-000024010000}"/>
    <cellStyle name="Accent6 6" xfId="294" xr:uid="{00000000-0005-0000-0000-000025010000}"/>
    <cellStyle name="Accent6 7" xfId="295" xr:uid="{00000000-0005-0000-0000-000026010000}"/>
    <cellStyle name="Accent6 8" xfId="296" xr:uid="{00000000-0005-0000-0000-000027010000}"/>
    <cellStyle name="Accent6 9" xfId="297" xr:uid="{00000000-0005-0000-0000-000028010000}"/>
    <cellStyle name="ANCLAS,REZONES Y SUS PARTES,DE FUNDICION,DE HIERRO O DE ACERO" xfId="298" xr:uid="{00000000-0005-0000-0000-000029010000}"/>
    <cellStyle name="ANCLAS,REZONES Y SUS PARTES,DE FUNDICION,DE HIERRO O DE ACERO 10" xfId="299" xr:uid="{00000000-0005-0000-0000-00002A010000}"/>
    <cellStyle name="ANCLAS,REZONES Y SUS PARTES,DE FUNDICION,DE HIERRO O DE ACERO 11" xfId="300" xr:uid="{00000000-0005-0000-0000-00002B010000}"/>
    <cellStyle name="ANCLAS,REZONES Y SUS PARTES,DE FUNDICION,DE HIERRO O DE ACERO 12" xfId="301" xr:uid="{00000000-0005-0000-0000-00002C010000}"/>
    <cellStyle name="ANCLAS,REZONES Y SUS PARTES,DE FUNDICION,DE HIERRO O DE ACERO 2" xfId="302" xr:uid="{00000000-0005-0000-0000-00002D010000}"/>
    <cellStyle name="ANCLAS,REZONES Y SUS PARTES,DE FUNDICION,DE HIERRO O DE ACERO 2 2" xfId="303" xr:uid="{00000000-0005-0000-0000-00002E010000}"/>
    <cellStyle name="ANCLAS,REZONES Y SUS PARTES,DE FUNDICION,DE HIERRO O DE ACERO 2 3" xfId="304" xr:uid="{00000000-0005-0000-0000-00002F010000}"/>
    <cellStyle name="ANCLAS,REZONES Y SUS PARTES,DE FUNDICION,DE HIERRO O DE ACERO 3" xfId="305" xr:uid="{00000000-0005-0000-0000-000030010000}"/>
    <cellStyle name="ANCLAS,REZONES Y SUS PARTES,DE FUNDICION,DE HIERRO O DE ACERO 3 2" xfId="306" xr:uid="{00000000-0005-0000-0000-000031010000}"/>
    <cellStyle name="ANCLAS,REZONES Y SUS PARTES,DE FUNDICION,DE HIERRO O DE ACERO 3 3" xfId="307" xr:uid="{00000000-0005-0000-0000-000032010000}"/>
    <cellStyle name="ANCLAS,REZONES Y SUS PARTES,DE FUNDICION,DE HIERRO O DE ACERO 4" xfId="308" xr:uid="{00000000-0005-0000-0000-000033010000}"/>
    <cellStyle name="ANCLAS,REZONES Y SUS PARTES,DE FUNDICION,DE HIERRO O DE ACERO 4 2" xfId="309" xr:uid="{00000000-0005-0000-0000-000034010000}"/>
    <cellStyle name="ANCLAS,REZONES Y SUS PARTES,DE FUNDICION,DE HIERRO O DE ACERO 4 3" xfId="310" xr:uid="{00000000-0005-0000-0000-000035010000}"/>
    <cellStyle name="ANCLAS,REZONES Y SUS PARTES,DE FUNDICION,DE HIERRO O DE ACERO 5" xfId="311" xr:uid="{00000000-0005-0000-0000-000036010000}"/>
    <cellStyle name="ANCLAS,REZONES Y SUS PARTES,DE FUNDICION,DE HIERRO O DE ACERO 6" xfId="312" xr:uid="{00000000-0005-0000-0000-000037010000}"/>
    <cellStyle name="ANCLAS,REZONES Y SUS PARTES,DE FUNDICION,DE HIERRO O DE ACERO 6 2" xfId="313" xr:uid="{00000000-0005-0000-0000-000038010000}"/>
    <cellStyle name="ANCLAS,REZONES Y SUS PARTES,DE FUNDICION,DE HIERRO O DE ACERO 6 3" xfId="314" xr:uid="{00000000-0005-0000-0000-000039010000}"/>
    <cellStyle name="ANCLAS,REZONES Y SUS PARTES,DE FUNDICION,DE HIERRO O DE ACERO 7" xfId="315" xr:uid="{00000000-0005-0000-0000-00003A010000}"/>
    <cellStyle name="ANCLAS,REZONES Y SUS PARTES,DE FUNDICION,DE HIERRO O DE ACERO 8" xfId="316" xr:uid="{00000000-0005-0000-0000-00003B010000}"/>
    <cellStyle name="ANCLAS,REZONES Y SUS PARTES,DE FUNDICION,DE HIERRO O DE ACERO 9" xfId="317" xr:uid="{00000000-0005-0000-0000-00003C010000}"/>
    <cellStyle name="background" xfId="318" xr:uid="{00000000-0005-0000-0000-00003D010000}"/>
    <cellStyle name="Bad" xfId="319" builtinId="27" customBuiltin="1"/>
    <cellStyle name="Bad 10" xfId="320" xr:uid="{00000000-0005-0000-0000-00003F010000}"/>
    <cellStyle name="Bad 2" xfId="321" xr:uid="{00000000-0005-0000-0000-000040010000}"/>
    <cellStyle name="Bad 3" xfId="322" xr:uid="{00000000-0005-0000-0000-000041010000}"/>
    <cellStyle name="Bad 4" xfId="323" xr:uid="{00000000-0005-0000-0000-000042010000}"/>
    <cellStyle name="Bad 5" xfId="324" xr:uid="{00000000-0005-0000-0000-000043010000}"/>
    <cellStyle name="Bad 6" xfId="325" xr:uid="{00000000-0005-0000-0000-000044010000}"/>
    <cellStyle name="Bad 7" xfId="326" xr:uid="{00000000-0005-0000-0000-000045010000}"/>
    <cellStyle name="Bad 8" xfId="327" xr:uid="{00000000-0005-0000-0000-000046010000}"/>
    <cellStyle name="Bad 9" xfId="328" xr:uid="{00000000-0005-0000-0000-000047010000}"/>
    <cellStyle name="banner" xfId="329" xr:uid="{00000000-0005-0000-0000-000048010000}"/>
    <cellStyle name="blue-linked data to another file" xfId="330" xr:uid="{00000000-0005-0000-0000-000049010000}"/>
    <cellStyle name="calc" xfId="331" xr:uid="{00000000-0005-0000-0000-00004A010000}"/>
    <cellStyle name="Calc%" xfId="332" xr:uid="{00000000-0005-0000-0000-00004B010000}"/>
    <cellStyle name="Calc%1" xfId="333" xr:uid="{00000000-0005-0000-0000-00004C010000}"/>
    <cellStyle name="Calc0" xfId="334" xr:uid="{00000000-0005-0000-0000-00004D010000}"/>
    <cellStyle name="Calc1" xfId="335" xr:uid="{00000000-0005-0000-0000-00004E010000}"/>
    <cellStyle name="Calc2" xfId="336" xr:uid="{00000000-0005-0000-0000-00004F010000}"/>
    <cellStyle name="Calc4" xfId="337" xr:uid="{00000000-0005-0000-0000-000050010000}"/>
    <cellStyle name="calculated" xfId="338" xr:uid="{00000000-0005-0000-0000-000051010000}"/>
    <cellStyle name="Calculation" xfId="339" builtinId="22" customBuiltin="1"/>
    <cellStyle name="Calculation 10" xfId="340" xr:uid="{00000000-0005-0000-0000-000053010000}"/>
    <cellStyle name="Calculation 2" xfId="341" xr:uid="{00000000-0005-0000-0000-000054010000}"/>
    <cellStyle name="Calculation 3" xfId="342" xr:uid="{00000000-0005-0000-0000-000055010000}"/>
    <cellStyle name="Calculation 4" xfId="343" xr:uid="{00000000-0005-0000-0000-000056010000}"/>
    <cellStyle name="Calculation 5" xfId="344" xr:uid="{00000000-0005-0000-0000-000057010000}"/>
    <cellStyle name="Calculation 6" xfId="345" xr:uid="{00000000-0005-0000-0000-000058010000}"/>
    <cellStyle name="Calculation 7" xfId="346" xr:uid="{00000000-0005-0000-0000-000059010000}"/>
    <cellStyle name="Calculation 8" xfId="347" xr:uid="{00000000-0005-0000-0000-00005A010000}"/>
    <cellStyle name="Calculation 9" xfId="348" xr:uid="{00000000-0005-0000-0000-00005B010000}"/>
    <cellStyle name="center" xfId="349" xr:uid="{00000000-0005-0000-0000-00005C010000}"/>
    <cellStyle name="Check Cell" xfId="350" builtinId="23" customBuiltin="1"/>
    <cellStyle name="Check Cell 10" xfId="351" xr:uid="{00000000-0005-0000-0000-00005E010000}"/>
    <cellStyle name="Check Cell 2" xfId="352" xr:uid="{00000000-0005-0000-0000-00005F010000}"/>
    <cellStyle name="Check Cell 3" xfId="353" xr:uid="{00000000-0005-0000-0000-000060010000}"/>
    <cellStyle name="Check Cell 4" xfId="354" xr:uid="{00000000-0005-0000-0000-000061010000}"/>
    <cellStyle name="Check Cell 5" xfId="355" xr:uid="{00000000-0005-0000-0000-000062010000}"/>
    <cellStyle name="Check Cell 6" xfId="356" xr:uid="{00000000-0005-0000-0000-000063010000}"/>
    <cellStyle name="Check Cell 7" xfId="357" xr:uid="{00000000-0005-0000-0000-000064010000}"/>
    <cellStyle name="Check Cell 8" xfId="358" xr:uid="{00000000-0005-0000-0000-000065010000}"/>
    <cellStyle name="Check Cell 9" xfId="359" xr:uid="{00000000-0005-0000-0000-000066010000}"/>
    <cellStyle name="clear" xfId="360" xr:uid="{00000000-0005-0000-0000-000067010000}"/>
    <cellStyle name="clear purple comma" xfId="361" xr:uid="{00000000-0005-0000-0000-000068010000}"/>
    <cellStyle name="clear_BF Xpts" xfId="362" xr:uid="{00000000-0005-0000-0000-000069010000}"/>
    <cellStyle name="cnt title" xfId="363" xr:uid="{00000000-0005-0000-0000-00006A010000}"/>
    <cellStyle name="color" xfId="364" xr:uid="{00000000-0005-0000-0000-00006B010000}"/>
    <cellStyle name="Comma 2" xfId="365" xr:uid="{00000000-0005-0000-0000-00006C010000}"/>
    <cellStyle name="data" xfId="366" xr:uid="{00000000-0005-0000-0000-00006D010000}"/>
    <cellStyle name="date" xfId="367" xr:uid="{00000000-0005-0000-0000-00006E010000}"/>
    <cellStyle name="Dates" xfId="368" xr:uid="{00000000-0005-0000-0000-00006F010000}"/>
    <cellStyle name="Dates 2" xfId="369" xr:uid="{00000000-0005-0000-0000-000070010000}"/>
    <cellStyle name="Dates 3" xfId="370" xr:uid="{00000000-0005-0000-0000-000071010000}"/>
    <cellStyle name="Dates 4" xfId="371" xr:uid="{00000000-0005-0000-0000-000072010000}"/>
    <cellStyle name="Dates 5" xfId="372" xr:uid="{00000000-0005-0000-0000-000073010000}"/>
    <cellStyle name="Dates 6" xfId="373" xr:uid="{00000000-0005-0000-0000-000074010000}"/>
    <cellStyle name="Dates 7" xfId="374" xr:uid="{00000000-0005-0000-0000-000075010000}"/>
    <cellStyle name="datetime" xfId="375" xr:uid="{00000000-0005-0000-0000-000076010000}"/>
    <cellStyle name="DE%" xfId="376" xr:uid="{00000000-0005-0000-0000-000077010000}"/>
    <cellStyle name="DE%1" xfId="377" xr:uid="{00000000-0005-0000-0000-000078010000}"/>
    <cellStyle name="DE%2" xfId="378" xr:uid="{00000000-0005-0000-0000-000079010000}"/>
    <cellStyle name="DE0" xfId="379" xr:uid="{00000000-0005-0000-0000-00007A010000}"/>
    <cellStyle name="DE1" xfId="380" xr:uid="{00000000-0005-0000-0000-00007B010000}"/>
    <cellStyle name="DE2" xfId="381" xr:uid="{00000000-0005-0000-0000-00007C010000}"/>
    <cellStyle name="De4" xfId="382" xr:uid="{00000000-0005-0000-0000-00007D010000}"/>
    <cellStyle name="dkbottom" xfId="383" xr:uid="{00000000-0005-0000-0000-00007E010000}"/>
    <cellStyle name="dkrow" xfId="384" xr:uid="{00000000-0005-0000-0000-00007F010000}"/>
    <cellStyle name="Elizabeth" xfId="385" xr:uid="{00000000-0005-0000-0000-000080010000}"/>
    <cellStyle name="Error" xfId="386" xr:uid="{00000000-0005-0000-0000-000081010000}"/>
    <cellStyle name="Error 2" xfId="387" xr:uid="{00000000-0005-0000-0000-000082010000}"/>
    <cellStyle name="Error 3" xfId="388" xr:uid="{00000000-0005-0000-0000-000083010000}"/>
    <cellStyle name="Error 4" xfId="389" xr:uid="{00000000-0005-0000-0000-000084010000}"/>
    <cellStyle name="Error 5" xfId="390" xr:uid="{00000000-0005-0000-0000-000085010000}"/>
    <cellStyle name="Error 6" xfId="391" xr:uid="{00000000-0005-0000-0000-000086010000}"/>
    <cellStyle name="Error 7" xfId="392" xr:uid="{00000000-0005-0000-0000-000087010000}"/>
    <cellStyle name="Explanatory Text" xfId="393" builtinId="53" customBuiltin="1"/>
    <cellStyle name="Explanatory Text 10" xfId="394" xr:uid="{00000000-0005-0000-0000-000089010000}"/>
    <cellStyle name="Explanatory Text 2" xfId="395" xr:uid="{00000000-0005-0000-0000-00008A010000}"/>
    <cellStyle name="Explanatory Text 3" xfId="396" xr:uid="{00000000-0005-0000-0000-00008B010000}"/>
    <cellStyle name="Explanatory Text 4" xfId="397" xr:uid="{00000000-0005-0000-0000-00008C010000}"/>
    <cellStyle name="Explanatory Text 5" xfId="398" xr:uid="{00000000-0005-0000-0000-00008D010000}"/>
    <cellStyle name="Explanatory Text 6" xfId="399" xr:uid="{00000000-0005-0000-0000-00008E010000}"/>
    <cellStyle name="Explanatory Text 7" xfId="400" xr:uid="{00000000-0005-0000-0000-00008F010000}"/>
    <cellStyle name="Explanatory Text 8" xfId="401" xr:uid="{00000000-0005-0000-0000-000090010000}"/>
    <cellStyle name="Explanatory Text 9" xfId="402" xr:uid="{00000000-0005-0000-0000-000091010000}"/>
    <cellStyle name="Final%1" xfId="403" xr:uid="{00000000-0005-0000-0000-000092010000}"/>
    <cellStyle name="Final%2" xfId="404" xr:uid="{00000000-0005-0000-0000-000093010000}"/>
    <cellStyle name="Final0" xfId="405" xr:uid="{00000000-0005-0000-0000-000094010000}"/>
    <cellStyle name="Final1" xfId="406" xr:uid="{00000000-0005-0000-0000-000095010000}"/>
    <cellStyle name="Final2" xfId="407" xr:uid="{00000000-0005-0000-0000-000096010000}"/>
    <cellStyle name="Final4" xfId="408" xr:uid="{00000000-0005-0000-0000-000097010000}"/>
    <cellStyle name="finebottom" xfId="409" xr:uid="{00000000-0005-0000-0000-000098010000}"/>
    <cellStyle name="Formula" xfId="410" xr:uid="{00000000-0005-0000-0000-000099010000}"/>
    <cellStyle name="Formula 2" xfId="411" xr:uid="{00000000-0005-0000-0000-00009A010000}"/>
    <cellStyle name="Formula 3" xfId="412" xr:uid="{00000000-0005-0000-0000-00009B010000}"/>
    <cellStyle name="Formula 4" xfId="413" xr:uid="{00000000-0005-0000-0000-00009C010000}"/>
    <cellStyle name="Formula 5" xfId="414" xr:uid="{00000000-0005-0000-0000-00009D010000}"/>
    <cellStyle name="Formula 6" xfId="415" xr:uid="{00000000-0005-0000-0000-00009E010000}"/>
    <cellStyle name="Formula 7" xfId="416" xr:uid="{00000000-0005-0000-0000-00009F010000}"/>
    <cellStyle name="Good" xfId="417" builtinId="26" customBuiltin="1"/>
    <cellStyle name="Good 10" xfId="418" xr:uid="{00000000-0005-0000-0000-0000A1010000}"/>
    <cellStyle name="Good 2" xfId="419" xr:uid="{00000000-0005-0000-0000-0000A2010000}"/>
    <cellStyle name="Good 3" xfId="420" xr:uid="{00000000-0005-0000-0000-0000A3010000}"/>
    <cellStyle name="Good 4" xfId="421" xr:uid="{00000000-0005-0000-0000-0000A4010000}"/>
    <cellStyle name="Good 5" xfId="422" xr:uid="{00000000-0005-0000-0000-0000A5010000}"/>
    <cellStyle name="Good 6" xfId="423" xr:uid="{00000000-0005-0000-0000-0000A6010000}"/>
    <cellStyle name="Good 7" xfId="424" xr:uid="{00000000-0005-0000-0000-0000A7010000}"/>
    <cellStyle name="Good 8" xfId="425" xr:uid="{00000000-0005-0000-0000-0000A8010000}"/>
    <cellStyle name="Good 9" xfId="426" xr:uid="{00000000-0005-0000-0000-0000A9010000}"/>
    <cellStyle name="head title" xfId="427" xr:uid="{00000000-0005-0000-0000-0000AA010000}"/>
    <cellStyle name="Header" xfId="428" xr:uid="{00000000-0005-0000-0000-0000AB010000}"/>
    <cellStyle name="Header 2" xfId="429" xr:uid="{00000000-0005-0000-0000-0000AC010000}"/>
    <cellStyle name="Header 3" xfId="430" xr:uid="{00000000-0005-0000-0000-0000AD010000}"/>
    <cellStyle name="Header 4" xfId="431" xr:uid="{00000000-0005-0000-0000-0000AE010000}"/>
    <cellStyle name="Header 5" xfId="432" xr:uid="{00000000-0005-0000-0000-0000AF010000}"/>
    <cellStyle name="Header 6" xfId="433" xr:uid="{00000000-0005-0000-0000-0000B0010000}"/>
    <cellStyle name="Header 7" xfId="434" xr:uid="{00000000-0005-0000-0000-0000B1010000}"/>
    <cellStyle name="Header_WGTN_DOCS-#140953-v2-P11017_Sector_Metrics_Industry_dashboard" xfId="435" xr:uid="{00000000-0005-0000-0000-0000B2010000}"/>
    <cellStyle name="Heading 1" xfId="436" builtinId="16" customBuiltin="1"/>
    <cellStyle name="Heading 1 10" xfId="437" xr:uid="{00000000-0005-0000-0000-0000B4010000}"/>
    <cellStyle name="Heading 1 2" xfId="438" xr:uid="{00000000-0005-0000-0000-0000B5010000}"/>
    <cellStyle name="Heading 1 3" xfId="439" xr:uid="{00000000-0005-0000-0000-0000B6010000}"/>
    <cellStyle name="Heading 1 4" xfId="440" xr:uid="{00000000-0005-0000-0000-0000B7010000}"/>
    <cellStyle name="Heading 1 5" xfId="441" xr:uid="{00000000-0005-0000-0000-0000B8010000}"/>
    <cellStyle name="Heading 1 6" xfId="442" xr:uid="{00000000-0005-0000-0000-0000B9010000}"/>
    <cellStyle name="Heading 1 7" xfId="443" xr:uid="{00000000-0005-0000-0000-0000BA010000}"/>
    <cellStyle name="Heading 1 8" xfId="444" xr:uid="{00000000-0005-0000-0000-0000BB010000}"/>
    <cellStyle name="Heading 1 9" xfId="445" xr:uid="{00000000-0005-0000-0000-0000BC010000}"/>
    <cellStyle name="Heading 2" xfId="446" builtinId="17" customBuiltin="1"/>
    <cellStyle name="Heading 2 10" xfId="447" xr:uid="{00000000-0005-0000-0000-0000BE010000}"/>
    <cellStyle name="Heading 2 2" xfId="448" xr:uid="{00000000-0005-0000-0000-0000BF010000}"/>
    <cellStyle name="Heading 2 3" xfId="449" xr:uid="{00000000-0005-0000-0000-0000C0010000}"/>
    <cellStyle name="Heading 2 4" xfId="450" xr:uid="{00000000-0005-0000-0000-0000C1010000}"/>
    <cellStyle name="Heading 2 5" xfId="451" xr:uid="{00000000-0005-0000-0000-0000C2010000}"/>
    <cellStyle name="Heading 2 6" xfId="452" xr:uid="{00000000-0005-0000-0000-0000C3010000}"/>
    <cellStyle name="Heading 2 7" xfId="453" xr:uid="{00000000-0005-0000-0000-0000C4010000}"/>
    <cellStyle name="Heading 2 8" xfId="454" xr:uid="{00000000-0005-0000-0000-0000C5010000}"/>
    <cellStyle name="Heading 2 9" xfId="455" xr:uid="{00000000-0005-0000-0000-0000C6010000}"/>
    <cellStyle name="Heading 3" xfId="456" builtinId="18" customBuiltin="1"/>
    <cellStyle name="Heading 3 10" xfId="457" xr:uid="{00000000-0005-0000-0000-0000C8010000}"/>
    <cellStyle name="Heading 3 2" xfId="458" xr:uid="{00000000-0005-0000-0000-0000C9010000}"/>
    <cellStyle name="Heading 3 3" xfId="459" xr:uid="{00000000-0005-0000-0000-0000CA010000}"/>
    <cellStyle name="Heading 3 4" xfId="460" xr:uid="{00000000-0005-0000-0000-0000CB010000}"/>
    <cellStyle name="Heading 3 5" xfId="461" xr:uid="{00000000-0005-0000-0000-0000CC010000}"/>
    <cellStyle name="Heading 3 6" xfId="462" xr:uid="{00000000-0005-0000-0000-0000CD010000}"/>
    <cellStyle name="Heading 3 7" xfId="463" xr:uid="{00000000-0005-0000-0000-0000CE010000}"/>
    <cellStyle name="Heading 3 8" xfId="464" xr:uid="{00000000-0005-0000-0000-0000CF010000}"/>
    <cellStyle name="Heading 3 9" xfId="465" xr:uid="{00000000-0005-0000-0000-0000D0010000}"/>
    <cellStyle name="Heading 4" xfId="466" builtinId="19" customBuiltin="1"/>
    <cellStyle name="Heading 4 10" xfId="467" xr:uid="{00000000-0005-0000-0000-0000D2010000}"/>
    <cellStyle name="Heading 4 2" xfId="468" xr:uid="{00000000-0005-0000-0000-0000D3010000}"/>
    <cellStyle name="Heading 4 3" xfId="469" xr:uid="{00000000-0005-0000-0000-0000D4010000}"/>
    <cellStyle name="Heading 4 4" xfId="470" xr:uid="{00000000-0005-0000-0000-0000D5010000}"/>
    <cellStyle name="Heading 4 5" xfId="471" xr:uid="{00000000-0005-0000-0000-0000D6010000}"/>
    <cellStyle name="Heading 4 6" xfId="472" xr:uid="{00000000-0005-0000-0000-0000D7010000}"/>
    <cellStyle name="Heading 4 7" xfId="473" xr:uid="{00000000-0005-0000-0000-0000D8010000}"/>
    <cellStyle name="Heading 4 8" xfId="474" xr:uid="{00000000-0005-0000-0000-0000D9010000}"/>
    <cellStyle name="Heading 4 9" xfId="475" xr:uid="{00000000-0005-0000-0000-0000DA010000}"/>
    <cellStyle name="Hyperlink" xfId="476" builtinId="8"/>
    <cellStyle name="Input" xfId="477" builtinId="20" customBuiltin="1"/>
    <cellStyle name="Input 10" xfId="478" xr:uid="{00000000-0005-0000-0000-0000DD010000}"/>
    <cellStyle name="Input 2" xfId="479" xr:uid="{00000000-0005-0000-0000-0000DE010000}"/>
    <cellStyle name="Input 3" xfId="480" xr:uid="{00000000-0005-0000-0000-0000DF010000}"/>
    <cellStyle name="Input 4" xfId="481" xr:uid="{00000000-0005-0000-0000-0000E0010000}"/>
    <cellStyle name="Input 5" xfId="482" xr:uid="{00000000-0005-0000-0000-0000E1010000}"/>
    <cellStyle name="Input 6" xfId="483" xr:uid="{00000000-0005-0000-0000-0000E2010000}"/>
    <cellStyle name="Input 7" xfId="484" xr:uid="{00000000-0005-0000-0000-0000E3010000}"/>
    <cellStyle name="Input 8" xfId="485" xr:uid="{00000000-0005-0000-0000-0000E4010000}"/>
    <cellStyle name="Input 9" xfId="486" xr:uid="{00000000-0005-0000-0000-0000E5010000}"/>
    <cellStyle name="label" xfId="487" xr:uid="{00000000-0005-0000-0000-0000E6010000}"/>
    <cellStyle name="Link0" xfId="488" xr:uid="{00000000-0005-0000-0000-0000E7010000}"/>
    <cellStyle name="Link2" xfId="489" xr:uid="{00000000-0005-0000-0000-0000E8010000}"/>
    <cellStyle name="Link4" xfId="490" xr:uid="{00000000-0005-0000-0000-0000E9010000}"/>
    <cellStyle name="Linked Cell" xfId="491" builtinId="24" customBuiltin="1"/>
    <cellStyle name="Linked Cell 10" xfId="492" xr:uid="{00000000-0005-0000-0000-0000EB010000}"/>
    <cellStyle name="Linked Cell 2" xfId="493" xr:uid="{00000000-0005-0000-0000-0000EC010000}"/>
    <cellStyle name="Linked Cell 3" xfId="494" xr:uid="{00000000-0005-0000-0000-0000ED010000}"/>
    <cellStyle name="Linked Cell 4" xfId="495" xr:uid="{00000000-0005-0000-0000-0000EE010000}"/>
    <cellStyle name="Linked Cell 5" xfId="496" xr:uid="{00000000-0005-0000-0000-0000EF010000}"/>
    <cellStyle name="Linked Cell 6" xfId="497" xr:uid="{00000000-0005-0000-0000-0000F0010000}"/>
    <cellStyle name="Linked Cell 7" xfId="498" xr:uid="{00000000-0005-0000-0000-0000F1010000}"/>
    <cellStyle name="Linked Cell 8" xfId="499" xr:uid="{00000000-0005-0000-0000-0000F2010000}"/>
    <cellStyle name="Linked Cell 9" xfId="500" xr:uid="{00000000-0005-0000-0000-0000F3010000}"/>
    <cellStyle name="main_input" xfId="501" xr:uid="{00000000-0005-0000-0000-0000F4010000}"/>
    <cellStyle name="Neutral" xfId="502" builtinId="28" customBuiltin="1"/>
    <cellStyle name="Neutral 10" xfId="503" xr:uid="{00000000-0005-0000-0000-0000F6010000}"/>
    <cellStyle name="Neutral 11" xfId="504" xr:uid="{00000000-0005-0000-0000-0000F7010000}"/>
    <cellStyle name="Neutral 12" xfId="971" xr:uid="{27DA664A-212D-40DE-83F8-9F575F877A1B}"/>
    <cellStyle name="Neutral 2" xfId="505" xr:uid="{00000000-0005-0000-0000-0000F8010000}"/>
    <cellStyle name="Neutral 3" xfId="506" xr:uid="{00000000-0005-0000-0000-0000F9010000}"/>
    <cellStyle name="Neutral 4" xfId="507" xr:uid="{00000000-0005-0000-0000-0000FA010000}"/>
    <cellStyle name="Neutral 5" xfId="508" xr:uid="{00000000-0005-0000-0000-0000FB010000}"/>
    <cellStyle name="Neutral 6" xfId="509" xr:uid="{00000000-0005-0000-0000-0000FC010000}"/>
    <cellStyle name="Neutral 7" xfId="510" xr:uid="{00000000-0005-0000-0000-0000FD010000}"/>
    <cellStyle name="Neutral 8" xfId="511" xr:uid="{00000000-0005-0000-0000-0000FE010000}"/>
    <cellStyle name="Neutral 9" xfId="512" xr:uid="{00000000-0005-0000-0000-0000FF010000}"/>
    <cellStyle name="Next holiday" xfId="513" xr:uid="{00000000-0005-0000-0000-000000020000}"/>
    <cellStyle name="Norm2" xfId="514" xr:uid="{00000000-0005-0000-0000-000001020000}"/>
    <cellStyle name="Norm4" xfId="515" xr:uid="{00000000-0005-0000-0000-000002020000}"/>
    <cellStyle name="Normal" xfId="0" builtinId="0"/>
    <cellStyle name="Normal 10" xfId="516" xr:uid="{00000000-0005-0000-0000-000004020000}"/>
    <cellStyle name="Normal 11" xfId="1240" xr:uid="{8EC3F63D-E14D-4A96-B79B-A90A457C2E74}"/>
    <cellStyle name="Normal 12" xfId="517" xr:uid="{00000000-0005-0000-0000-000005020000}"/>
    <cellStyle name="Normal 13" xfId="1260" xr:uid="{963DD0CA-5E6E-4D20-AFE4-5660FB789BD4}"/>
    <cellStyle name="Normal 2" xfId="518" xr:uid="{00000000-0005-0000-0000-000006020000}"/>
    <cellStyle name="Normal 3" xfId="519" xr:uid="{00000000-0005-0000-0000-000007020000}"/>
    <cellStyle name="Normal 4" xfId="663" xr:uid="{4E1E1DBD-FC85-4CFB-A72D-16DABAE63C9E}"/>
    <cellStyle name="Normal 5" xfId="683" xr:uid="{47A5E74D-932A-41CF-B7DE-7FAA5C3DE07E}"/>
    <cellStyle name="Normal 6" xfId="703" xr:uid="{12CE4B46-2186-4499-9953-CBF5D17CA1E0}"/>
    <cellStyle name="Normal 7" xfId="761" xr:uid="{1EF64051-56BE-4C35-B449-87A91AA17694}"/>
    <cellStyle name="Normal 8" xfId="1238" xr:uid="{AFCBD2CD-0DED-4DBB-AE52-6FEA5939D3BA}"/>
    <cellStyle name="Normal 9" xfId="1239" xr:uid="{CC85CC2F-1D3F-4399-B393-08D9F6501D33}"/>
    <cellStyle name="Normal%1" xfId="520" xr:uid="{00000000-0005-0000-0000-000008020000}"/>
    <cellStyle name="Normal%2" xfId="521" xr:uid="{00000000-0005-0000-0000-000009020000}"/>
    <cellStyle name="Normal_14268582843201" xfId="522" xr:uid="{00000000-0005-0000-0000-00000B020000}"/>
    <cellStyle name="Normal_Table 6.4" xfId="523" xr:uid="{00000000-0005-0000-0000-00000C020000}"/>
    <cellStyle name="Normal_WGTN_DOCS-#102164-v1-P06003-03_March_Wool_Exports" xfId="524" xr:uid="{00000000-0005-0000-0000-00000D020000}"/>
    <cellStyle name="Normal1" xfId="525" xr:uid="{00000000-0005-0000-0000-00000E020000}"/>
    <cellStyle name="Normal2" xfId="526" xr:uid="{00000000-0005-0000-0000-00000F020000}"/>
    <cellStyle name="Normal3" xfId="527" xr:uid="{00000000-0005-0000-0000-000010020000}"/>
    <cellStyle name="Normal4" xfId="528" xr:uid="{00000000-0005-0000-0000-000011020000}"/>
    <cellStyle name="NOTBALANCED" xfId="529" xr:uid="{00000000-0005-0000-0000-000012020000}"/>
    <cellStyle name="Note" xfId="530" builtinId="10" customBuiltin="1"/>
    <cellStyle name="Note 10" xfId="531" xr:uid="{00000000-0005-0000-0000-000014020000}"/>
    <cellStyle name="Note 11" xfId="532" xr:uid="{00000000-0005-0000-0000-000015020000}"/>
    <cellStyle name="Note 12" xfId="664" xr:uid="{C99791BA-110E-48A6-A52A-D70648C7C14F}"/>
    <cellStyle name="Note 13" xfId="684" xr:uid="{C6ADB520-8957-4154-A216-F49716B5D9A6}"/>
    <cellStyle name="Note 14" xfId="704" xr:uid="{F84DC52D-6A87-41A1-8475-B70928B02057}"/>
    <cellStyle name="Note 15" xfId="723" xr:uid="{026F0B29-FC78-4CDE-B312-53B4B6F1A7B1}"/>
    <cellStyle name="Note 16" xfId="742" xr:uid="{852E0966-3D82-4864-9477-CFC14C6ACD38}"/>
    <cellStyle name="Note 17" xfId="762" xr:uid="{8CC713A9-636D-42E3-96B7-11464CE92C7D}"/>
    <cellStyle name="Note 18" xfId="781" xr:uid="{13758F48-7C2C-4624-A2A4-870C00C74DA2}"/>
    <cellStyle name="Note 19" xfId="800" xr:uid="{4A8D33D8-477D-4F92-AAFB-DA784FE2DF06}"/>
    <cellStyle name="Note 2" xfId="533" xr:uid="{00000000-0005-0000-0000-000016020000}"/>
    <cellStyle name="Note 20" xfId="819" xr:uid="{D7560513-AB62-4946-8935-F9F7B1AF88EA}"/>
    <cellStyle name="Note 21" xfId="856" xr:uid="{F4E246D1-98FF-4485-A6E1-360AC957860D}"/>
    <cellStyle name="Note 22" xfId="857" xr:uid="{AA252A23-64E2-40FC-83C7-EB800BEB5313}"/>
    <cellStyle name="Note 23" xfId="876" xr:uid="{039D0A9C-95EE-4EA7-8FED-6E294DBF89ED}"/>
    <cellStyle name="Note 24" xfId="895" xr:uid="{D6D253B5-746F-4D39-9CBA-DD5D8D4D05AA}"/>
    <cellStyle name="Note 25" xfId="914" xr:uid="{DE7BF814-EF68-4B96-A23E-D4502A16E957}"/>
    <cellStyle name="Note 26" xfId="933" xr:uid="{A3BDC97E-6A5B-4371-BFEE-152732B57371}"/>
    <cellStyle name="Note 27" xfId="952" xr:uid="{6B7740C8-4695-4CCB-B4CA-BDD923ABA9D0}"/>
    <cellStyle name="Note 28" xfId="972" xr:uid="{0400868A-5ECB-4DE4-9C1C-3DC037E0CD8B}"/>
    <cellStyle name="Note 29" xfId="991" xr:uid="{E945EACF-754B-4FCC-ABF9-588F804D0472}"/>
    <cellStyle name="Note 3" xfId="534" xr:uid="{00000000-0005-0000-0000-000017020000}"/>
    <cellStyle name="Note 30" xfId="1010" xr:uid="{004EDB8C-7AC4-4D73-B521-51B7EDDF78CC}"/>
    <cellStyle name="Note 31" xfId="1029" xr:uid="{C08E7443-A53E-4DE4-BF6B-39D60E9B5A83}"/>
    <cellStyle name="Note 32" xfId="1048" xr:uid="{3436DBA4-4AD7-41E0-B68B-31BD68B3CB4C}"/>
    <cellStyle name="Note 33" xfId="1067" xr:uid="{083AA104-E7A0-485F-B84C-0BFE34222781}"/>
    <cellStyle name="Note 34" xfId="1086" xr:uid="{08097D0D-8ACF-46E6-B525-2371479EB34B}"/>
    <cellStyle name="Note 35" xfId="1105" xr:uid="{AFE01D16-D241-4B42-A4E5-83DED5581AC0}"/>
    <cellStyle name="Note 36" xfId="1124" xr:uid="{0B2A7D3B-3F69-47C0-BD99-A064DFEBCF23}"/>
    <cellStyle name="Note 37" xfId="1143" xr:uid="{B9FB1749-AC83-4266-A655-146E1DB962A3}"/>
    <cellStyle name="Note 38" xfId="1162" xr:uid="{5CEEBCA5-0280-4041-BD34-178949934E44}"/>
    <cellStyle name="Note 39" xfId="1181" xr:uid="{0D05B7D6-7644-4704-8017-0E7F2DC7C725}"/>
    <cellStyle name="Note 4" xfId="535" xr:uid="{00000000-0005-0000-0000-000018020000}"/>
    <cellStyle name="Note 40" xfId="1200" xr:uid="{AD631E13-346C-47D6-83CE-47E49AAF7520}"/>
    <cellStyle name="Note 41" xfId="1219" xr:uid="{D4AE74ED-F164-42B9-841B-7445E2046FD9}"/>
    <cellStyle name="Note 42" xfId="1241" xr:uid="{882A0B64-7061-4E4E-A047-D3EFEFC0481D}"/>
    <cellStyle name="Note 5" xfId="536" xr:uid="{00000000-0005-0000-0000-000019020000}"/>
    <cellStyle name="Note 6" xfId="537" xr:uid="{00000000-0005-0000-0000-00001A020000}"/>
    <cellStyle name="Note 7" xfId="538" xr:uid="{00000000-0005-0000-0000-00001B020000}"/>
    <cellStyle name="Note 8" xfId="539" xr:uid="{00000000-0005-0000-0000-00001C020000}"/>
    <cellStyle name="Note 9" xfId="540" xr:uid="{00000000-0005-0000-0000-00001D020000}"/>
    <cellStyle name="ORANGE-oasis code different" xfId="541" xr:uid="{00000000-0005-0000-0000-00001E020000}"/>
    <cellStyle name="Output" xfId="542" builtinId="21" customBuiltin="1"/>
    <cellStyle name="Output 10" xfId="543" xr:uid="{00000000-0005-0000-0000-000020020000}"/>
    <cellStyle name="Output 2" xfId="544" xr:uid="{00000000-0005-0000-0000-000021020000}"/>
    <cellStyle name="Output 3" xfId="545" xr:uid="{00000000-0005-0000-0000-000022020000}"/>
    <cellStyle name="Output 4" xfId="546" xr:uid="{00000000-0005-0000-0000-000023020000}"/>
    <cellStyle name="Output 5" xfId="547" xr:uid="{00000000-0005-0000-0000-000024020000}"/>
    <cellStyle name="Output 6" xfId="548" xr:uid="{00000000-0005-0000-0000-000025020000}"/>
    <cellStyle name="Output 7" xfId="549" xr:uid="{00000000-0005-0000-0000-000026020000}"/>
    <cellStyle name="Output 8" xfId="550" xr:uid="{00000000-0005-0000-0000-000027020000}"/>
    <cellStyle name="Output 9" xfId="551" xr:uid="{00000000-0005-0000-0000-000028020000}"/>
    <cellStyle name="Percent" xfId="552" builtinId="5"/>
    <cellStyle name="Percent 2" xfId="553" xr:uid="{00000000-0005-0000-0000-00002A020000}"/>
    <cellStyle name="Percent 3" xfId="554" xr:uid="{00000000-0005-0000-0000-00002B020000}"/>
    <cellStyle name="pink- converted to metric" xfId="555" xr:uid="{00000000-0005-0000-0000-00002C020000}"/>
    <cellStyle name="Rates" xfId="556" xr:uid="{00000000-0005-0000-0000-00002D020000}"/>
    <cellStyle name="realtime" xfId="557" xr:uid="{00000000-0005-0000-0000-00002E020000}"/>
    <cellStyle name="red-cut and paste" xfId="558" xr:uid="{00000000-0005-0000-0000-00002F020000}"/>
    <cellStyle name="RED-TYPED IN NUMBERS" xfId="559" xr:uid="{00000000-0005-0000-0000-000030020000}"/>
    <cellStyle name="Refdb standard" xfId="560" xr:uid="{00000000-0005-0000-0000-000031020000}"/>
    <cellStyle name="result" xfId="561" xr:uid="{00000000-0005-0000-0000-000032020000}"/>
    <cellStyle name="rightline" xfId="562" xr:uid="{00000000-0005-0000-0000-000033020000}"/>
    <cellStyle name="rt" xfId="563" xr:uid="{00000000-0005-0000-0000-000034020000}"/>
    <cellStyle name="static" xfId="564" xr:uid="{00000000-0005-0000-0000-000035020000}"/>
    <cellStyle name="Style 1" xfId="565" xr:uid="{00000000-0005-0000-0000-000036020000}"/>
    <cellStyle name="Style 1 2" xfId="566" xr:uid="{00000000-0005-0000-0000-000037020000}"/>
    <cellStyle name="Style 1 3" xfId="567" xr:uid="{00000000-0005-0000-0000-000038020000}"/>
    <cellStyle name="Style 1 4" xfId="568" xr:uid="{00000000-0005-0000-0000-000039020000}"/>
    <cellStyle name="Style 1 5" xfId="569" xr:uid="{00000000-0005-0000-0000-00003A020000}"/>
    <cellStyle name="Style 1 6" xfId="570" xr:uid="{00000000-0005-0000-0000-00003B020000}"/>
    <cellStyle name="Style 1 7" xfId="571" xr:uid="{00000000-0005-0000-0000-00003C020000}"/>
    <cellStyle name="TableHeader" xfId="572" xr:uid="{00000000-0005-0000-0000-00003D020000}"/>
    <cellStyle name="TableHeader 2" xfId="573" xr:uid="{00000000-0005-0000-0000-00003E020000}"/>
    <cellStyle name="TableHeader 3" xfId="574" xr:uid="{00000000-0005-0000-0000-00003F020000}"/>
    <cellStyle name="TableHeader 4" xfId="575" xr:uid="{00000000-0005-0000-0000-000040020000}"/>
    <cellStyle name="TableHeader 5" xfId="576" xr:uid="{00000000-0005-0000-0000-000041020000}"/>
    <cellStyle name="TableHeader 6" xfId="577" xr:uid="{00000000-0005-0000-0000-000042020000}"/>
    <cellStyle name="TableHeader 7" xfId="578" xr:uid="{00000000-0005-0000-0000-000043020000}"/>
    <cellStyle name="text" xfId="579" xr:uid="{00000000-0005-0000-0000-000044020000}"/>
    <cellStyle name="Title" xfId="580" builtinId="15" customBuiltin="1"/>
    <cellStyle name="Title 10" xfId="581" xr:uid="{00000000-0005-0000-0000-000046020000}"/>
    <cellStyle name="Title 2" xfId="582" xr:uid="{00000000-0005-0000-0000-000047020000}"/>
    <cellStyle name="Title 3" xfId="583" xr:uid="{00000000-0005-0000-0000-000048020000}"/>
    <cellStyle name="Title 4" xfId="584" xr:uid="{00000000-0005-0000-0000-000049020000}"/>
    <cellStyle name="Title 5" xfId="585" xr:uid="{00000000-0005-0000-0000-00004A020000}"/>
    <cellStyle name="Title 6" xfId="586" xr:uid="{00000000-0005-0000-0000-00004B020000}"/>
    <cellStyle name="Title 7" xfId="587" xr:uid="{00000000-0005-0000-0000-00004C020000}"/>
    <cellStyle name="Title 8" xfId="588" xr:uid="{00000000-0005-0000-0000-00004D020000}"/>
    <cellStyle name="Title 9" xfId="589" xr:uid="{00000000-0005-0000-0000-00004E020000}"/>
    <cellStyle name="TITLE2" xfId="590" xr:uid="{00000000-0005-0000-0000-00004F020000}"/>
    <cellStyle name="TITLECENTER" xfId="591" xr:uid="{00000000-0005-0000-0000-000050020000}"/>
    <cellStyle name="Topheader" xfId="592" xr:uid="{00000000-0005-0000-0000-000051020000}"/>
    <cellStyle name="Total" xfId="593" builtinId="25" customBuiltin="1"/>
    <cellStyle name="Total 10" xfId="594" xr:uid="{00000000-0005-0000-0000-000053020000}"/>
    <cellStyle name="Total 2" xfId="595" xr:uid="{00000000-0005-0000-0000-000054020000}"/>
    <cellStyle name="Total 3" xfId="596" xr:uid="{00000000-0005-0000-0000-000055020000}"/>
    <cellStyle name="Total 4" xfId="597" xr:uid="{00000000-0005-0000-0000-000056020000}"/>
    <cellStyle name="Total 5" xfId="598" xr:uid="{00000000-0005-0000-0000-000057020000}"/>
    <cellStyle name="Total 6" xfId="599" xr:uid="{00000000-0005-0000-0000-000058020000}"/>
    <cellStyle name="Total 7" xfId="600" xr:uid="{00000000-0005-0000-0000-000059020000}"/>
    <cellStyle name="Total 8" xfId="601" xr:uid="{00000000-0005-0000-0000-00005A020000}"/>
    <cellStyle name="Total 9" xfId="602" xr:uid="{00000000-0005-0000-0000-00005B020000}"/>
    <cellStyle name="TURK-FORMULA CHANGED" xfId="603" xr:uid="{00000000-0005-0000-0000-00005C020000}"/>
    <cellStyle name="units" xfId="604" xr:uid="{00000000-0005-0000-0000-00005D020000}"/>
    <cellStyle name="US CHECK " xfId="605" xr:uid="{00000000-0005-0000-0000-00005E020000}"/>
    <cellStyle name="Warning Text" xfId="606" builtinId="11" customBuiltin="1"/>
    <cellStyle name="Warning Text 10" xfId="607" xr:uid="{00000000-0005-0000-0000-000060020000}"/>
    <cellStyle name="Warning Text 2" xfId="608" xr:uid="{00000000-0005-0000-0000-000061020000}"/>
    <cellStyle name="Warning Text 3" xfId="609" xr:uid="{00000000-0005-0000-0000-000062020000}"/>
    <cellStyle name="Warning Text 4" xfId="610" xr:uid="{00000000-0005-0000-0000-000063020000}"/>
    <cellStyle name="Warning Text 5" xfId="611" xr:uid="{00000000-0005-0000-0000-000064020000}"/>
    <cellStyle name="Warning Text 6" xfId="612" xr:uid="{00000000-0005-0000-0000-000065020000}"/>
    <cellStyle name="Warning Text 7" xfId="613" xr:uid="{00000000-0005-0000-0000-000066020000}"/>
    <cellStyle name="Warning Text 8" xfId="614" xr:uid="{00000000-0005-0000-0000-000067020000}"/>
    <cellStyle name="Warning Text 9" xfId="615" xr:uid="{00000000-0005-0000-0000-000068020000}"/>
    <cellStyle name="アクセント 1" xfId="616" xr:uid="{00000000-0005-0000-0000-000069020000}"/>
    <cellStyle name="アクセント 2" xfId="617" xr:uid="{00000000-0005-0000-0000-00006A020000}"/>
    <cellStyle name="アクセント 3" xfId="618" xr:uid="{00000000-0005-0000-0000-00006B020000}"/>
    <cellStyle name="アクセント 4" xfId="619" xr:uid="{00000000-0005-0000-0000-00006C020000}"/>
    <cellStyle name="アクセント 5" xfId="620" xr:uid="{00000000-0005-0000-0000-00006D020000}"/>
    <cellStyle name="アクセント 6" xfId="621" xr:uid="{00000000-0005-0000-0000-00006E020000}"/>
    <cellStyle name="タイトル" xfId="622" xr:uid="{00000000-0005-0000-0000-00006F020000}"/>
    <cellStyle name="チェック セル" xfId="623" xr:uid="{00000000-0005-0000-0000-000070020000}"/>
    <cellStyle name="どちらでもない" xfId="624" xr:uid="{00000000-0005-0000-0000-000071020000}"/>
    <cellStyle name="メモ" xfId="625" xr:uid="{00000000-0005-0000-0000-000072020000}"/>
    <cellStyle name="リンク セル" xfId="626" xr:uid="{00000000-0005-0000-0000-000073020000}"/>
    <cellStyle name="강조색1" xfId="627" xr:uid="{00000000-0005-0000-0000-000074020000}"/>
    <cellStyle name="강조색2" xfId="628" xr:uid="{00000000-0005-0000-0000-000075020000}"/>
    <cellStyle name="강조색3" xfId="629" xr:uid="{00000000-0005-0000-0000-000076020000}"/>
    <cellStyle name="강조색4" xfId="630" xr:uid="{00000000-0005-0000-0000-000077020000}"/>
    <cellStyle name="강조색5" xfId="631" xr:uid="{00000000-0005-0000-0000-000078020000}"/>
    <cellStyle name="강조색6" xfId="632" xr:uid="{00000000-0005-0000-0000-000079020000}"/>
    <cellStyle name="경고문" xfId="633" xr:uid="{00000000-0005-0000-0000-00007A020000}"/>
    <cellStyle name="계산" xfId="634" xr:uid="{00000000-0005-0000-0000-00007B020000}"/>
    <cellStyle name="나쁨" xfId="635" xr:uid="{00000000-0005-0000-0000-00007C020000}"/>
    <cellStyle name="메모" xfId="636" xr:uid="{00000000-0005-0000-0000-00007D020000}"/>
    <cellStyle name="보통" xfId="637" xr:uid="{00000000-0005-0000-0000-00007E020000}"/>
    <cellStyle name="설명 텍스트" xfId="638" xr:uid="{00000000-0005-0000-0000-00007F020000}"/>
    <cellStyle name="셀 확인" xfId="639" xr:uid="{00000000-0005-0000-0000-000080020000}"/>
    <cellStyle name="연결된 셀" xfId="640" xr:uid="{00000000-0005-0000-0000-000081020000}"/>
    <cellStyle name="요약" xfId="641" xr:uid="{00000000-0005-0000-0000-000082020000}"/>
    <cellStyle name="입력" xfId="642" xr:uid="{00000000-0005-0000-0000-000083020000}"/>
    <cellStyle name="제목" xfId="643" xr:uid="{00000000-0005-0000-0000-000084020000}"/>
    <cellStyle name="제목 1" xfId="644" xr:uid="{00000000-0005-0000-0000-000085020000}"/>
    <cellStyle name="제목 2" xfId="645" xr:uid="{00000000-0005-0000-0000-000086020000}"/>
    <cellStyle name="제목 3" xfId="646" xr:uid="{00000000-0005-0000-0000-000087020000}"/>
    <cellStyle name="제목 4" xfId="647" xr:uid="{00000000-0005-0000-0000-000088020000}"/>
    <cellStyle name="제목_BF Xpts" xfId="648" xr:uid="{00000000-0005-0000-0000-000089020000}"/>
    <cellStyle name="좋음" xfId="649" xr:uid="{00000000-0005-0000-0000-00008A020000}"/>
    <cellStyle name="출력" xfId="650" xr:uid="{00000000-0005-0000-0000-00008B020000}"/>
    <cellStyle name="入力" xfId="651" xr:uid="{00000000-0005-0000-0000-00008C020000}"/>
    <cellStyle name="出力" xfId="652" xr:uid="{00000000-0005-0000-0000-00008D020000}"/>
    <cellStyle name="悪い" xfId="653" xr:uid="{00000000-0005-0000-0000-00008E020000}"/>
    <cellStyle name="良い" xfId="654" xr:uid="{00000000-0005-0000-0000-00008F020000}"/>
    <cellStyle name="見出し 1" xfId="655" xr:uid="{00000000-0005-0000-0000-000090020000}"/>
    <cellStyle name="見出し 2" xfId="656" xr:uid="{00000000-0005-0000-0000-000091020000}"/>
    <cellStyle name="見出し 3" xfId="657" xr:uid="{00000000-0005-0000-0000-000092020000}"/>
    <cellStyle name="見出し 4" xfId="658" xr:uid="{00000000-0005-0000-0000-000093020000}"/>
    <cellStyle name="計算" xfId="659" xr:uid="{00000000-0005-0000-0000-000094020000}"/>
    <cellStyle name="説明文" xfId="660" xr:uid="{00000000-0005-0000-0000-000095020000}"/>
    <cellStyle name="警告文" xfId="661" xr:uid="{00000000-0005-0000-0000-000096020000}"/>
    <cellStyle name="集計" xfId="662" xr:uid="{00000000-0005-0000-0000-000097020000}"/>
  </cellStyles>
  <dxfs count="0"/>
  <tableStyles count="0" defaultTableStyle="TableStyleMedium2" defaultPivotStyle="PivotStyleLight16"/>
  <colors>
    <mruColors>
      <color rgb="FF6CB33F"/>
      <color rgb="FF33CC33"/>
      <color rgb="FF00CC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7949839603382"/>
          <c:y val="0.15087770997022332"/>
          <c:w val="0.67361256926217561"/>
          <c:h val="0.48772077174563705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6604</c:v>
              </c:pt>
              <c:pt idx="1">
                <c:v>7748</c:v>
              </c:pt>
              <c:pt idx="2">
                <c:v>7462</c:v>
              </c:pt>
              <c:pt idx="3">
                <c:v>7035</c:v>
              </c:pt>
              <c:pt idx="4">
                <c:v>7266</c:v>
              </c:pt>
              <c:pt idx="5">
                <c:v>6451</c:v>
              </c:pt>
              <c:pt idx="6">
                <c:v>5151</c:v>
              </c:pt>
              <c:pt idx="7">
                <c:v>7634</c:v>
              </c:pt>
              <c:pt idx="8">
                <c:v>8193</c:v>
              </c:pt>
              <c:pt idx="9">
                <c:v>9097</c:v>
              </c:pt>
              <c:pt idx="10">
                <c:v>9529</c:v>
              </c:pt>
              <c:pt idx="11">
                <c:v>9171</c:v>
              </c:pt>
              <c:pt idx="13">
                <c:v>8466</c:v>
              </c:pt>
              <c:pt idx="14">
                <c:v>7576</c:v>
              </c:pt>
              <c:pt idx="15">
                <c:v>5810</c:v>
              </c:pt>
              <c:pt idx="16">
                <c:v>7062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496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DE1-4301-8F1B-3957806C2597}"/>
              </c:ext>
            </c:extLst>
          </c:dPt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3861</c:v>
              </c:pt>
              <c:pt idx="1">
                <c:v>4037</c:v>
              </c:pt>
              <c:pt idx="2">
                <c:v>4359</c:v>
              </c:pt>
              <c:pt idx="3">
                <c:v>5564</c:v>
              </c:pt>
              <c:pt idx="4">
                <c:v>5933</c:v>
              </c:pt>
              <c:pt idx="5">
                <c:v>6592</c:v>
              </c:pt>
              <c:pt idx="6">
                <c:v>5419</c:v>
              </c:pt>
              <c:pt idx="7">
                <c:v>5072</c:v>
              </c:pt>
              <c:pt idx="8">
                <c:v>5018</c:v>
              </c:pt>
              <c:pt idx="9">
                <c:v>4927</c:v>
              </c:pt>
              <c:pt idx="10">
                <c:v>4320</c:v>
              </c:pt>
              <c:pt idx="11">
                <c:v>4371</c:v>
              </c:pt>
              <c:pt idx="13">
                <c:v>4340</c:v>
              </c:pt>
              <c:pt idx="14">
                <c:v>4732</c:v>
              </c:pt>
              <c:pt idx="15">
                <c:v>5304</c:v>
              </c:pt>
              <c:pt idx="16">
                <c:v>6464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496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4907616043262727E-2"/>
          <c:y val="0.8216133910413514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7978540876834836"/>
          <c:h val="0.5153059627709137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6604</c:v>
              </c:pt>
              <c:pt idx="1">
                <c:v>7748</c:v>
              </c:pt>
              <c:pt idx="2">
                <c:v>7462</c:v>
              </c:pt>
              <c:pt idx="3">
                <c:v>7035</c:v>
              </c:pt>
              <c:pt idx="4">
                <c:v>7266</c:v>
              </c:pt>
              <c:pt idx="5">
                <c:v>6451</c:v>
              </c:pt>
              <c:pt idx="6">
                <c:v>5151</c:v>
              </c:pt>
              <c:pt idx="7">
                <c:v>7634</c:v>
              </c:pt>
              <c:pt idx="8">
                <c:v>8193</c:v>
              </c:pt>
              <c:pt idx="9">
                <c:v>9097</c:v>
              </c:pt>
              <c:pt idx="10">
                <c:v>9529</c:v>
              </c:pt>
              <c:pt idx="11">
                <c:v>9171</c:v>
              </c:pt>
              <c:pt idx="13">
                <c:v>8466</c:v>
              </c:pt>
              <c:pt idx="14">
                <c:v>7576</c:v>
              </c:pt>
              <c:pt idx="15">
                <c:v>5810</c:v>
              </c:pt>
              <c:pt idx="16">
                <c:v>7062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4727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8575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chemeClr val="tx1"/>
                </a:solidFill>
                <a:ln w="9525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solidFill>
                  <a:schemeClr val="tx1">
                    <a:alpha val="9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F4D-493C-A211-94EDDA30F466}"/>
              </c:ext>
            </c:extLst>
          </c:dPt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3861</c:v>
              </c:pt>
              <c:pt idx="1">
                <c:v>4037</c:v>
              </c:pt>
              <c:pt idx="2">
                <c:v>4359</c:v>
              </c:pt>
              <c:pt idx="3">
                <c:v>5564</c:v>
              </c:pt>
              <c:pt idx="4">
                <c:v>5933</c:v>
              </c:pt>
              <c:pt idx="5">
                <c:v>6592</c:v>
              </c:pt>
              <c:pt idx="6">
                <c:v>5419</c:v>
              </c:pt>
              <c:pt idx="7">
                <c:v>5072</c:v>
              </c:pt>
              <c:pt idx="8">
                <c:v>5018</c:v>
              </c:pt>
              <c:pt idx="9">
                <c:v>4927</c:v>
              </c:pt>
              <c:pt idx="10">
                <c:v>4320</c:v>
              </c:pt>
              <c:pt idx="11">
                <c:v>4371</c:v>
              </c:pt>
              <c:pt idx="13">
                <c:v>4340</c:v>
              </c:pt>
              <c:pt idx="14">
                <c:v>4732</c:v>
              </c:pt>
              <c:pt idx="15">
                <c:v>5304</c:v>
              </c:pt>
              <c:pt idx="16">
                <c:v>6464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4727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2037061339554776"/>
          <c:y val="0.8596520698070635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4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Medium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6743972975600274"/>
          <c:h val="0.46900732145323942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1194</c:v>
              </c:pt>
              <c:pt idx="1">
                <c:v>1335</c:v>
              </c:pt>
              <c:pt idx="2">
                <c:v>1152</c:v>
              </c:pt>
              <c:pt idx="3">
                <c:v>867</c:v>
              </c:pt>
              <c:pt idx="4">
                <c:v>993</c:v>
              </c:pt>
              <c:pt idx="5">
                <c:v>700</c:v>
              </c:pt>
              <c:pt idx="6">
                <c:v>636</c:v>
              </c:pt>
              <c:pt idx="7">
                <c:v>1055</c:v>
              </c:pt>
              <c:pt idx="8">
                <c:v>1020</c:v>
              </c:pt>
              <c:pt idx="9">
                <c:v>1478</c:v>
              </c:pt>
              <c:pt idx="10">
                <c:v>1764</c:v>
              </c:pt>
              <c:pt idx="11">
                <c:v>1748</c:v>
              </c:pt>
              <c:pt idx="13">
                <c:v>1464</c:v>
              </c:pt>
              <c:pt idx="14">
                <c:v>1042</c:v>
              </c:pt>
              <c:pt idx="15">
                <c:v>1234</c:v>
              </c:pt>
              <c:pt idx="16">
                <c:v>979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644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E3C-4BAB-BBBD-73DFCBC49609}"/>
              </c:ext>
            </c:extLst>
          </c:dPt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3830</c:v>
              </c:pt>
              <c:pt idx="1">
                <c:v>3416</c:v>
              </c:pt>
              <c:pt idx="2">
                <c:v>4081</c:v>
              </c:pt>
              <c:pt idx="3">
                <c:v>4833</c:v>
              </c:pt>
              <c:pt idx="4">
                <c:v>4436</c:v>
              </c:pt>
              <c:pt idx="5">
                <c:v>4691</c:v>
              </c:pt>
              <c:pt idx="6">
                <c:v>4610</c:v>
              </c:pt>
              <c:pt idx="7">
                <c:v>4875</c:v>
              </c:pt>
              <c:pt idx="8">
                <c:v>4078</c:v>
              </c:pt>
              <c:pt idx="9">
                <c:v>4164</c:v>
              </c:pt>
              <c:pt idx="10">
                <c:v>4004</c:v>
              </c:pt>
              <c:pt idx="11">
                <c:v>3804</c:v>
              </c:pt>
              <c:pt idx="13">
                <c:v>3844</c:v>
              </c:pt>
              <c:pt idx="14">
                <c:v>4141</c:v>
              </c:pt>
              <c:pt idx="15">
                <c:v>4560</c:v>
              </c:pt>
              <c:pt idx="16">
                <c:v>4659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644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0879653932147369"/>
          <c:y val="0.82807312243864251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Strong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921310877806941"/>
          <c:h val="0.47836404659943821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3782</c:v>
              </c:pt>
              <c:pt idx="1">
                <c:v>4831</c:v>
              </c:pt>
              <c:pt idx="2">
                <c:v>4297</c:v>
              </c:pt>
              <c:pt idx="3">
                <c:v>4099</c:v>
              </c:pt>
              <c:pt idx="4">
                <c:v>4348</c:v>
              </c:pt>
              <c:pt idx="5">
                <c:v>3290</c:v>
              </c:pt>
              <c:pt idx="6">
                <c:v>2810</c:v>
              </c:pt>
              <c:pt idx="7">
                <c:v>4278</c:v>
              </c:pt>
              <c:pt idx="8">
                <c:v>4971</c:v>
              </c:pt>
              <c:pt idx="9">
                <c:v>5870</c:v>
              </c:pt>
              <c:pt idx="10">
                <c:v>5696</c:v>
              </c:pt>
              <c:pt idx="11">
                <c:v>5114</c:v>
              </c:pt>
              <c:pt idx="13">
                <c:v>5071</c:v>
              </c:pt>
              <c:pt idx="14">
                <c:v>4432</c:v>
              </c:pt>
              <c:pt idx="15">
                <c:v>2749</c:v>
              </c:pt>
              <c:pt idx="16">
                <c:v>2892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235915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E3E-4994-B1FD-FE772624025F}"/>
              </c:ext>
            </c:extLst>
          </c:dPt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3348</c:v>
              </c:pt>
              <c:pt idx="1">
                <c:v>3555</c:v>
              </c:pt>
              <c:pt idx="2">
                <c:v>3734</c:v>
              </c:pt>
              <c:pt idx="3">
                <c:v>3560</c:v>
              </c:pt>
              <c:pt idx="4">
                <c:v>4028</c:v>
              </c:pt>
              <c:pt idx="5">
                <c:v>3714</c:v>
              </c:pt>
              <c:pt idx="6">
                <c:v>3857</c:v>
              </c:pt>
              <c:pt idx="7">
                <c:v>3752</c:v>
              </c:pt>
              <c:pt idx="8">
                <c:v>3714</c:v>
              </c:pt>
              <c:pt idx="9">
                <c:v>3894</c:v>
              </c:pt>
              <c:pt idx="10">
                <c:v>3810</c:v>
              </c:pt>
              <c:pt idx="11">
                <c:v>3811</c:v>
              </c:pt>
              <c:pt idx="13">
                <c:v>3923</c:v>
              </c:pt>
              <c:pt idx="14">
                <c:v>4165</c:v>
              </c:pt>
              <c:pt idx="15">
                <c:v>4263</c:v>
              </c:pt>
              <c:pt idx="16">
                <c:v>4272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23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5915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67614464858559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0278020802955189E-2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Crossbred Wool </a:t>
            </a:r>
          </a:p>
        </c:rich>
      </c:tx>
      <c:layout>
        <c:manualLayout>
          <c:xMode val="edge"/>
          <c:yMode val="edge"/>
          <c:x val="0.2000962379702537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3381938368814"/>
          <c:y val="0.15087770997022332"/>
          <c:w val="0.68904466802760767"/>
          <c:h val="0.4596505963070405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1344</c:v>
              </c:pt>
              <c:pt idx="1">
                <c:v>1307</c:v>
              </c:pt>
              <c:pt idx="2">
                <c:v>1592</c:v>
              </c:pt>
              <c:pt idx="3">
                <c:v>955</c:v>
              </c:pt>
              <c:pt idx="4">
                <c:v>901</c:v>
              </c:pt>
              <c:pt idx="5">
                <c:v>1074</c:v>
              </c:pt>
              <c:pt idx="6">
                <c:v>1114</c:v>
              </c:pt>
              <c:pt idx="7">
                <c:v>1413</c:v>
              </c:pt>
              <c:pt idx="8">
                <c:v>1363</c:v>
              </c:pt>
              <c:pt idx="9">
                <c:v>1119</c:v>
              </c:pt>
              <c:pt idx="10">
                <c:v>1539</c:v>
              </c:pt>
              <c:pt idx="11">
                <c:v>1717</c:v>
              </c:pt>
              <c:pt idx="13">
                <c:v>1697</c:v>
              </c:pt>
              <c:pt idx="14">
                <c:v>1603</c:v>
              </c:pt>
              <c:pt idx="15">
                <c:v>1207</c:v>
              </c:pt>
              <c:pt idx="16">
                <c:v>1631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824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F6E-4874-A333-8404478455F9}"/>
              </c:ext>
            </c:extLst>
          </c:dPt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3729</c:v>
              </c:pt>
              <c:pt idx="1">
                <c:v>3545</c:v>
              </c:pt>
              <c:pt idx="2">
                <c:v>3862</c:v>
              </c:pt>
              <c:pt idx="3">
                <c:v>3658</c:v>
              </c:pt>
              <c:pt idx="4">
                <c:v>3901</c:v>
              </c:pt>
              <c:pt idx="5">
                <c:v>3968</c:v>
              </c:pt>
              <c:pt idx="6">
                <c:v>3952</c:v>
              </c:pt>
              <c:pt idx="7">
                <c:v>3995</c:v>
              </c:pt>
              <c:pt idx="8">
                <c:v>4266</c:v>
              </c:pt>
              <c:pt idx="9">
                <c:v>3922</c:v>
              </c:pt>
              <c:pt idx="10">
                <c:v>4014</c:v>
              </c:pt>
              <c:pt idx="11">
                <c:v>3583</c:v>
              </c:pt>
              <c:pt idx="13">
                <c:v>4078</c:v>
              </c:pt>
              <c:pt idx="14">
                <c:v>4014</c:v>
              </c:pt>
              <c:pt idx="15">
                <c:v>4144</c:v>
              </c:pt>
              <c:pt idx="16">
                <c:v>4493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824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342616895110333"/>
          <c:y val="0.86316084173688812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7052614950908918"/>
          <c:h val="0.46432895888013997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284</c:v>
              </c:pt>
              <c:pt idx="1">
                <c:v>276</c:v>
              </c:pt>
              <c:pt idx="2">
                <c:v>420</c:v>
              </c:pt>
              <c:pt idx="3">
                <c:v>1114</c:v>
              </c:pt>
              <c:pt idx="4">
                <c:v>1024</c:v>
              </c:pt>
              <c:pt idx="5">
                <c:v>1387</c:v>
              </c:pt>
              <c:pt idx="6">
                <c:v>590</c:v>
              </c:pt>
              <c:pt idx="7">
                <c:v>888</c:v>
              </c:pt>
              <c:pt idx="8">
                <c:v>839</c:v>
              </c:pt>
              <c:pt idx="9">
                <c:v>630</c:v>
              </c:pt>
              <c:pt idx="10">
                <c:v>530</c:v>
              </c:pt>
              <c:pt idx="11">
                <c:v>593</c:v>
              </c:pt>
              <c:pt idx="13">
                <c:v>235</c:v>
              </c:pt>
              <c:pt idx="14">
                <c:v>499</c:v>
              </c:pt>
              <c:pt idx="15">
                <c:v>620</c:v>
              </c:pt>
              <c:pt idx="16">
                <c:v>1560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152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ysClr val="windowText" lastClr="000000"/>
                </a:solidFill>
                <a:ln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894-41E5-BA61-DA2935F13946}"/>
              </c:ext>
            </c:extLst>
          </c:dPt>
          <c:cat>
            <c:strLit>
              <c:ptCount val="17"/>
              <c:pt idx="0">
                <c:v>2023 Jul</c:v>
              </c:pt>
              <c:pt idx="1">
                <c:v>2023 Aug</c:v>
              </c:pt>
              <c:pt idx="2">
                <c:v>2023 Sep</c:v>
              </c:pt>
              <c:pt idx="3">
                <c:v>2023 Oct</c:v>
              </c:pt>
              <c:pt idx="4">
                <c:v>2023 Nov</c:v>
              </c:pt>
              <c:pt idx="5">
                <c:v>2023 Dec</c:v>
              </c:pt>
              <c:pt idx="6">
                <c:v>2024 Jan</c:v>
              </c:pt>
              <c:pt idx="7">
                <c:v>2024 Feb</c:v>
              </c:pt>
              <c:pt idx="8">
                <c:v>2024 Mar</c:v>
              </c:pt>
              <c:pt idx="9">
                <c:v>2024 Apr</c:v>
              </c:pt>
              <c:pt idx="10">
                <c:v>2024 May</c:v>
              </c:pt>
              <c:pt idx="11">
                <c:v>2024 Jun</c:v>
              </c:pt>
              <c:pt idx="13">
                <c:v>2024 Jul</c:v>
              </c:pt>
              <c:pt idx="14">
                <c:v>2024 Aug</c:v>
              </c:pt>
              <c:pt idx="15">
                <c:v>2024 Sep</c:v>
              </c:pt>
              <c:pt idx="16">
                <c:v>2024 Oct</c:v>
              </c:pt>
            </c:strLit>
          </c:cat>
          <c:val>
            <c:numLit>
              <c:formatCode>#,##0</c:formatCode>
              <c:ptCount val="25"/>
              <c:pt idx="0">
                <c:v>11463</c:v>
              </c:pt>
              <c:pt idx="1">
                <c:v>17821</c:v>
              </c:pt>
              <c:pt idx="2">
                <c:v>13397</c:v>
              </c:pt>
              <c:pt idx="3">
                <c:v>15138</c:v>
              </c:pt>
              <c:pt idx="4">
                <c:v>17266</c:v>
              </c:pt>
              <c:pt idx="5">
                <c:v>16408</c:v>
              </c:pt>
              <c:pt idx="6">
                <c:v>16498</c:v>
              </c:pt>
              <c:pt idx="7">
                <c:v>13377</c:v>
              </c:pt>
              <c:pt idx="8">
                <c:v>15114</c:v>
              </c:pt>
              <c:pt idx="9">
                <c:v>18111</c:v>
              </c:pt>
              <c:pt idx="10">
                <c:v>11737</c:v>
              </c:pt>
              <c:pt idx="11">
                <c:v>13154</c:v>
              </c:pt>
              <c:pt idx="13">
                <c:v>18313</c:v>
              </c:pt>
              <c:pt idx="14">
                <c:v>13309</c:v>
              </c:pt>
              <c:pt idx="15">
                <c:v>13664</c:v>
              </c:pt>
              <c:pt idx="16">
                <c:v>13725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152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1898366870807813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7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11113541362885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57150</xdr:rowOff>
    </xdr:from>
    <xdr:to>
      <xdr:col>4</xdr:col>
      <xdr:colOff>152400</xdr:colOff>
      <xdr:row>42</xdr:row>
      <xdr:rowOff>19050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4AFCAA97-08ED-4912-AEFD-AFAEA8F41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0.19378</cdr:x>
      <cdr:y>0.88592</cdr:y>
    </cdr:from>
    <cdr:to>
      <cdr:x>0.9815</cdr:x>
      <cdr:y>0.94371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150" y="2548387"/>
          <a:ext cx="3329855" cy="166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66675</xdr:rowOff>
    </xdr:from>
    <xdr:to>
      <xdr:col>10</xdr:col>
      <xdr:colOff>476250</xdr:colOff>
      <xdr:row>18</xdr:row>
      <xdr:rowOff>28575</xdr:rowOff>
    </xdr:to>
    <xdr:graphicFrame macro="">
      <xdr:nvGraphicFramePr>
        <xdr:cNvPr id="4717334" name="Chart 7">
          <a:extLst>
            <a:ext uri="{FF2B5EF4-FFF2-40B4-BE49-F238E27FC236}">
              <a16:creationId xmlns:a16="http://schemas.microsoft.com/office/drawing/2014/main" id="{D085613F-7574-47CE-8911-9E114934D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19050</xdr:rowOff>
    </xdr:from>
    <xdr:to>
      <xdr:col>13</xdr:col>
      <xdr:colOff>457200</xdr:colOff>
      <xdr:row>36</xdr:row>
      <xdr:rowOff>142875</xdr:rowOff>
    </xdr:to>
    <xdr:graphicFrame macro="">
      <xdr:nvGraphicFramePr>
        <xdr:cNvPr id="4717336" name="Chart 9">
          <a:extLst>
            <a:ext uri="{FF2B5EF4-FFF2-40B4-BE49-F238E27FC236}">
              <a16:creationId xmlns:a16="http://schemas.microsoft.com/office/drawing/2014/main" id="{F687A2D8-D811-4390-B3F4-F732E844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37</xdr:row>
      <xdr:rowOff>142875</xdr:rowOff>
    </xdr:from>
    <xdr:to>
      <xdr:col>13</xdr:col>
      <xdr:colOff>485775</xdr:colOff>
      <xdr:row>54</xdr:row>
      <xdr:rowOff>104775</xdr:rowOff>
    </xdr:to>
    <xdr:graphicFrame macro="">
      <xdr:nvGraphicFramePr>
        <xdr:cNvPr id="4717337" name="Chart 10">
          <a:extLst>
            <a:ext uri="{FF2B5EF4-FFF2-40B4-BE49-F238E27FC236}">
              <a16:creationId xmlns:a16="http://schemas.microsoft.com/office/drawing/2014/main" id="{2056CEFE-175A-40DA-BA95-09CCFADC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37</xdr:row>
      <xdr:rowOff>152400</xdr:rowOff>
    </xdr:from>
    <xdr:to>
      <xdr:col>6</xdr:col>
      <xdr:colOff>495300</xdr:colOff>
      <xdr:row>54</xdr:row>
      <xdr:rowOff>114300</xdr:rowOff>
    </xdr:to>
    <xdr:graphicFrame macro="">
      <xdr:nvGraphicFramePr>
        <xdr:cNvPr id="4717338" name="Chart 11">
          <a:extLst>
            <a:ext uri="{FF2B5EF4-FFF2-40B4-BE49-F238E27FC236}">
              <a16:creationId xmlns:a16="http://schemas.microsoft.com/office/drawing/2014/main" id="{4F0AEEA4-1A4A-4D3A-8BE4-898505D28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47625</xdr:rowOff>
    </xdr:from>
    <xdr:to>
      <xdr:col>6</xdr:col>
      <xdr:colOff>457200</xdr:colOff>
      <xdr:row>36</xdr:row>
      <xdr:rowOff>167640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7D59A579-D67B-47DF-91EC-DFA6FFD2A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0.1093</cdr:x>
      <cdr:y>0.92047</cdr:y>
    </cdr:from>
    <cdr:to>
      <cdr:x>0.8964</cdr:x>
      <cdr:y>0.98012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00" y="2498725"/>
          <a:ext cx="2924758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0.10448</cdr:x>
      <cdr:y>0.89123</cdr:y>
    </cdr:from>
    <cdr:to>
      <cdr:x>0.88793</cdr:x>
      <cdr:y>0.95789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5" y="2419350"/>
          <a:ext cx="2920726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0.10551</cdr:x>
      <cdr:y>0.90561</cdr:y>
    </cdr:from>
    <cdr:to>
      <cdr:x>0.82089</cdr:x>
      <cdr:y>0.9614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79" y="2458378"/>
          <a:ext cx="2596531" cy="151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0.10643</cdr:x>
      <cdr:y>0.92491</cdr:y>
    </cdr:from>
    <cdr:to>
      <cdr:x>0.77784</cdr:x>
      <cdr:y>0.99298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505" y="2510790"/>
          <a:ext cx="2432685" cy="184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0.10966</cdr:x>
      <cdr:y>0.92047</cdr:y>
    </cdr:from>
    <cdr:to>
      <cdr:x>0.91149</cdr:x>
      <cdr:y>0.9728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25" y="2498725"/>
          <a:ext cx="3016436" cy="142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n@beeflambnz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R57"/>
  <sheetViews>
    <sheetView showGridLines="0" tabSelected="1" zoomScaleNormal="100" zoomScaleSheetLayoutView="85" workbookViewId="0"/>
  </sheetViews>
  <sheetFormatPr defaultColWidth="9.109375" defaultRowHeight="13.2"/>
  <cols>
    <col min="2" max="2" width="31.109375" customWidth="1"/>
    <col min="3" max="3" width="15.6640625" customWidth="1"/>
    <col min="4" max="4" width="13.33203125" customWidth="1"/>
    <col min="5" max="5" width="12" customWidth="1"/>
    <col min="6" max="6" width="4.88671875" customWidth="1"/>
    <col min="7" max="7" width="12.88671875" customWidth="1"/>
    <col min="8" max="8" width="9" bestFit="1" customWidth="1"/>
    <col min="10" max="10" width="10.33203125" bestFit="1" customWidth="1"/>
  </cols>
  <sheetData>
    <row r="1" spans="1:18" ht="15.6">
      <c r="A1" s="43"/>
      <c r="B1" s="61" t="s">
        <v>189</v>
      </c>
      <c r="C1" s="61"/>
      <c r="D1" s="61"/>
      <c r="E1" s="61"/>
      <c r="F1" s="61"/>
      <c r="G1" s="61"/>
      <c r="H1" s="5"/>
      <c r="I1" s="5" t="s">
        <v>0</v>
      </c>
    </row>
    <row r="2" spans="1:18">
      <c r="B2" s="5"/>
      <c r="C2" s="5"/>
      <c r="D2" s="5"/>
      <c r="E2" s="5"/>
      <c r="F2" s="5"/>
      <c r="G2" s="5"/>
      <c r="H2" s="5"/>
      <c r="I2" s="5"/>
    </row>
    <row r="3" spans="1:18" ht="15" customHeight="1">
      <c r="B3" s="19"/>
      <c r="D3" s="63" t="s">
        <v>1</v>
      </c>
      <c r="E3" s="64"/>
      <c r="F3" s="28"/>
      <c r="G3" s="29" t="s">
        <v>2</v>
      </c>
    </row>
    <row r="4" spans="1:18" ht="41.4" customHeight="1">
      <c r="B4" s="17" t="s">
        <v>3</v>
      </c>
      <c r="C4" s="16"/>
      <c r="D4" s="16"/>
      <c r="E4" s="21" t="s">
        <v>4</v>
      </c>
      <c r="F4" s="16"/>
      <c r="G4" s="21" t="s">
        <v>5</v>
      </c>
      <c r="I4" s="5"/>
    </row>
    <row r="5" spans="1:18">
      <c r="B5" s="5" t="s">
        <v>6</v>
      </c>
      <c r="C5" s="5" t="s">
        <v>7</v>
      </c>
      <c r="D5" s="7">
        <f>VLOOKUP("Total",'Table 6.1'!A4:H75,7,FALSE)</f>
        <v>28915</v>
      </c>
      <c r="E5" s="46">
        <f>VLOOKUP("Total",'Table 6.1'!A4:I75,9,FALSE)/100</f>
        <v>2E-3</v>
      </c>
      <c r="F5" s="5"/>
      <c r="G5" s="47">
        <v>0.21549053356282277</v>
      </c>
      <c r="I5" s="18"/>
    </row>
    <row r="6" spans="1:18">
      <c r="B6" s="5" t="s">
        <v>6</v>
      </c>
      <c r="C6" s="5" t="s">
        <v>8</v>
      </c>
      <c r="D6" s="7">
        <f>VLOOKUP("Total",'Table 6.2'!A4:H75,6,FALSE)</f>
        <v>149068</v>
      </c>
      <c r="E6" s="46">
        <f>VLOOKUP("Total",'Table 6.2'!A4:H75,8,FALSE)/100</f>
        <v>0.161</v>
      </c>
      <c r="F6" s="5"/>
      <c r="G6" s="47">
        <v>0.48141917456454064</v>
      </c>
      <c r="J6" s="9"/>
    </row>
    <row r="7" spans="1:18">
      <c r="B7" s="18"/>
      <c r="C7" s="18"/>
      <c r="D7" s="18"/>
      <c r="E7" s="18"/>
      <c r="F7" s="18"/>
      <c r="G7" s="18"/>
      <c r="I7" s="18"/>
    </row>
    <row r="8" spans="1:18">
      <c r="B8" s="17" t="s">
        <v>9</v>
      </c>
      <c r="C8" s="16"/>
      <c r="D8" s="16"/>
      <c r="E8" s="16"/>
      <c r="F8" s="16"/>
      <c r="G8" s="16"/>
      <c r="J8" s="9"/>
    </row>
    <row r="9" spans="1:18">
      <c r="B9" s="54" t="s">
        <v>10</v>
      </c>
      <c r="C9" s="5" t="s">
        <v>11</v>
      </c>
      <c r="D9" s="30">
        <f>VLOOKUP("Total",'Table 6.4'!$A$4:$K$18,2,FALSE)</f>
        <v>14011</v>
      </c>
      <c r="E9" s="46">
        <f>VLOOKUP("Total",'Table 6.4'!$A$4:$K$18,7,FALSE)/100</f>
        <v>-4.2999999999999997E-2</v>
      </c>
      <c r="F9" s="7"/>
      <c r="G9" s="47">
        <v>4.4642857142858094E-3</v>
      </c>
      <c r="H9" s="47"/>
      <c r="I9" s="37"/>
      <c r="J9" s="47"/>
      <c r="K9" s="47"/>
      <c r="L9" s="47"/>
      <c r="R9" s="9"/>
    </row>
    <row r="10" spans="1:18">
      <c r="B10" s="54" t="s">
        <v>12</v>
      </c>
      <c r="C10" s="5" t="s">
        <v>11</v>
      </c>
      <c r="D10" s="30">
        <f>VLOOKUP("Total",'Table 6.4'!$A$4:$K$18,3,FALSE)</f>
        <v>4266</v>
      </c>
      <c r="E10" s="46">
        <f>VLOOKUP("Total",'Table 6.4'!$A$4:$K$18,8,FALSE)/100</f>
        <v>7.5999999999999998E-2</v>
      </c>
      <c r="F10" s="5"/>
      <c r="G10" s="47">
        <v>2.1710526315789513E-2</v>
      </c>
      <c r="I10" s="37"/>
      <c r="J10" s="9"/>
      <c r="K10" s="48"/>
      <c r="L10" s="9"/>
      <c r="M10" s="9"/>
      <c r="R10" s="9"/>
    </row>
    <row r="11" spans="1:18">
      <c r="B11" s="54" t="s">
        <v>13</v>
      </c>
      <c r="C11" s="5" t="s">
        <v>11</v>
      </c>
      <c r="D11" s="30">
        <f>VLOOKUP("Total",'Table 6.4'!$A$4:$K$18,4,FALSE)</f>
        <v>4185</v>
      </c>
      <c r="E11" s="46">
        <f>VLOOKUP("Total",'Table 6.4'!$A$4:$K$18,9,FALSE)/100</f>
        <v>0.128</v>
      </c>
      <c r="F11" s="5"/>
      <c r="G11" s="47">
        <v>8.4218146718146647E-2</v>
      </c>
      <c r="I11" s="37"/>
      <c r="J11" s="9"/>
      <c r="K11" s="48"/>
      <c r="L11" s="9"/>
      <c r="M11" s="9"/>
      <c r="R11" s="9"/>
    </row>
    <row r="12" spans="1:18">
      <c r="B12" s="55" t="s">
        <v>14</v>
      </c>
      <c r="C12" s="18" t="s">
        <v>11</v>
      </c>
      <c r="D12" s="30">
        <f>VLOOKUP("Total",'Table 6.4'!$A$4:$K$18,5,FALSE)</f>
        <v>4123</v>
      </c>
      <c r="E12" s="46">
        <f>VLOOKUP("Total",'Table 6.4'!$A$4:$K$18,10,FALSE)/100</f>
        <v>0.16</v>
      </c>
      <c r="F12" s="18"/>
      <c r="G12" s="47">
        <v>2.111189303307448E-3</v>
      </c>
      <c r="I12" s="37"/>
      <c r="J12" s="9"/>
      <c r="K12" s="48"/>
      <c r="L12" s="9"/>
      <c r="M12" s="9"/>
      <c r="O12" s="43"/>
      <c r="R12" s="9"/>
    </row>
    <row r="13" spans="1:18">
      <c r="B13" s="11" t="s">
        <v>15</v>
      </c>
      <c r="C13" s="11" t="s">
        <v>11</v>
      </c>
      <c r="D13" s="38">
        <f>VLOOKUP("Total",'Table 6.4'!$A$4:$K$18,6,FALSE)</f>
        <v>5155</v>
      </c>
      <c r="E13" s="42">
        <f>VLOOKUP("Total",'Table 6.4'!$A$4:$K$18,11,FALSE)/100</f>
        <v>0.158</v>
      </c>
      <c r="F13" s="5"/>
      <c r="G13" s="27">
        <v>0.21870286576168918</v>
      </c>
      <c r="I13" s="37"/>
      <c r="J13" s="9"/>
      <c r="K13" s="9"/>
      <c r="L13" s="9"/>
      <c r="M13" s="9"/>
      <c r="O13" s="43"/>
      <c r="R13" s="9"/>
    </row>
    <row r="14" spans="1:18">
      <c r="B14" s="5"/>
      <c r="C14" s="5"/>
      <c r="D14" s="5"/>
      <c r="E14" s="5"/>
      <c r="F14" s="5"/>
      <c r="G14" s="5"/>
      <c r="H14" s="5"/>
      <c r="I14" s="5"/>
    </row>
    <row r="15" spans="1:18" ht="27" customHeight="1">
      <c r="B15" s="62" t="s">
        <v>16</v>
      </c>
      <c r="C15" s="62"/>
      <c r="D15" s="62"/>
      <c r="E15" s="62"/>
      <c r="F15" s="62"/>
      <c r="G15" s="62"/>
      <c r="H15" s="10"/>
      <c r="I15" s="10"/>
    </row>
    <row r="16" spans="1:18" ht="17.399999999999999" customHeight="1">
      <c r="C16" s="12" t="s">
        <v>17</v>
      </c>
      <c r="D16" s="13"/>
      <c r="E16" s="33" t="s">
        <v>18</v>
      </c>
      <c r="F16" s="34"/>
      <c r="G16" s="33" t="s">
        <v>19</v>
      </c>
      <c r="H16" s="10"/>
      <c r="I16" s="10"/>
      <c r="J16" s="35"/>
      <c r="K16" s="35"/>
      <c r="L16" s="35"/>
      <c r="M16" s="35"/>
    </row>
    <row r="17" spans="2:13">
      <c r="C17" s="14" t="s">
        <v>20</v>
      </c>
      <c r="D17" s="13"/>
      <c r="E17" s="47">
        <v>-2.0535149389187546E-2</v>
      </c>
      <c r="F17" s="15"/>
      <c r="G17" s="49">
        <v>6.9264207632807009E-2</v>
      </c>
      <c r="H17" s="36"/>
      <c r="I17" s="56"/>
      <c r="J17" s="57"/>
      <c r="M17" s="13"/>
    </row>
    <row r="18" spans="2:13">
      <c r="C18" s="14" t="s">
        <v>21</v>
      </c>
      <c r="D18" s="13"/>
      <c r="E18" s="47">
        <v>5.2940989756256052E-4</v>
      </c>
      <c r="F18" s="15"/>
      <c r="G18" s="49">
        <v>0.22457329156811354</v>
      </c>
      <c r="H18" s="36"/>
      <c r="I18" s="56"/>
      <c r="J18" s="58"/>
      <c r="K18" s="5"/>
    </row>
    <row r="19" spans="2:13">
      <c r="C19" s="14" t="s">
        <v>22</v>
      </c>
      <c r="D19" s="13"/>
      <c r="E19" s="47">
        <v>-1.3297114858190295E-2</v>
      </c>
      <c r="F19" s="15"/>
      <c r="G19" s="49">
        <v>1.505465703509557E-2</v>
      </c>
      <c r="H19" s="36"/>
      <c r="I19" s="56"/>
      <c r="J19" s="58"/>
      <c r="K19" s="5"/>
    </row>
    <row r="20" spans="2:13">
      <c r="C20" s="14" t="s">
        <v>23</v>
      </c>
      <c r="D20" s="13"/>
      <c r="E20" s="47">
        <v>1.4037904667845158E-2</v>
      </c>
      <c r="F20" s="15"/>
      <c r="G20" s="32">
        <v>0.69110784376398393</v>
      </c>
      <c r="H20" s="36"/>
      <c r="I20" s="56"/>
      <c r="J20" s="58"/>
      <c r="K20" s="5"/>
    </row>
    <row r="21" spans="2:13">
      <c r="C21" s="14"/>
      <c r="D21" s="13"/>
      <c r="E21" s="47"/>
      <c r="F21" s="15"/>
      <c r="G21" s="50">
        <v>1</v>
      </c>
      <c r="H21" s="36"/>
      <c r="I21" s="5"/>
      <c r="J21" s="58"/>
      <c r="K21" s="5"/>
    </row>
    <row r="22" spans="2:13" ht="24.75" customHeight="1">
      <c r="B22" s="62" t="str">
        <f>"* i.e. for the year to date, wool exported to the UK was at an exchange rate "&amp;TEXT(ROUND((ABS(E17)*100),1),"0.0")&amp;" per cent"&amp; IF(E17&lt;0," weaker"," stronger")&amp;" than for the same period in the previous year."</f>
        <v>* i.e. for the year to date, wool exported to the UK was at an exchange rate 2.1 per cent weaker than for the same period in the previous year.</v>
      </c>
      <c r="C22" s="62"/>
      <c r="D22" s="62"/>
      <c r="E22" s="62"/>
      <c r="F22" s="62"/>
      <c r="G22" s="62"/>
      <c r="H22" s="51"/>
      <c r="I22" s="51"/>
    </row>
    <row r="23" spans="2:13" ht="27.75" customHeight="1">
      <c r="B23" s="62" t="s">
        <v>190</v>
      </c>
      <c r="C23" s="62"/>
      <c r="D23" s="62"/>
      <c r="E23" s="62"/>
      <c r="F23" s="62"/>
      <c r="G23" s="62"/>
      <c r="H23" s="10"/>
      <c r="I23" s="10"/>
    </row>
    <row r="24" spans="2:13">
      <c r="B24" s="10"/>
      <c r="C24" s="10"/>
      <c r="D24" s="10"/>
      <c r="E24" s="10"/>
      <c r="F24" s="10"/>
      <c r="G24" s="10"/>
      <c r="H24" s="5"/>
      <c r="I24" s="5"/>
    </row>
    <row r="25" spans="2:13">
      <c r="B25" s="25"/>
      <c r="C25" s="25"/>
      <c r="D25" s="25"/>
      <c r="E25" s="25"/>
      <c r="F25" s="25"/>
      <c r="G25" s="25"/>
      <c r="H25" s="5"/>
      <c r="I25" s="5"/>
    </row>
    <row r="26" spans="2:13">
      <c r="B26" s="25"/>
      <c r="C26" s="25"/>
      <c r="D26" s="25"/>
      <c r="E26" s="25"/>
      <c r="F26" s="25"/>
      <c r="G26" s="25"/>
      <c r="H26" s="5"/>
      <c r="I26" s="5"/>
    </row>
    <row r="27" spans="2:13">
      <c r="B27" s="12"/>
      <c r="C27" s="12"/>
      <c r="D27" s="12"/>
      <c r="E27" s="12"/>
      <c r="F27" s="12"/>
      <c r="G27" s="12"/>
      <c r="H27" s="5"/>
      <c r="I27" s="5"/>
    </row>
    <row r="28" spans="2:13">
      <c r="B28" s="12"/>
      <c r="C28" s="12"/>
      <c r="D28" s="12"/>
      <c r="E28" s="12"/>
      <c r="F28" s="12"/>
      <c r="G28" s="12"/>
      <c r="H28" s="5"/>
      <c r="I28" s="5"/>
    </row>
    <row r="29" spans="2:13">
      <c r="B29" s="12"/>
      <c r="C29" s="12"/>
      <c r="D29" s="12"/>
      <c r="E29" s="12"/>
      <c r="F29" s="12"/>
      <c r="G29" s="12"/>
      <c r="H29" s="5"/>
      <c r="I29" s="5"/>
    </row>
    <row r="30" spans="2:13">
      <c r="B30" s="12"/>
      <c r="C30" s="12"/>
      <c r="D30" s="12"/>
      <c r="E30" s="12"/>
      <c r="F30" s="12"/>
      <c r="H30" s="12"/>
      <c r="I30" s="5"/>
      <c r="J30" s="39"/>
      <c r="K30" s="9"/>
    </row>
    <row r="31" spans="2:13">
      <c r="B31" s="12"/>
      <c r="C31" s="12"/>
      <c r="D31" s="12"/>
      <c r="E31" s="12"/>
      <c r="F31" s="12"/>
      <c r="G31" s="40"/>
      <c r="H31" s="52"/>
      <c r="I31" s="5"/>
    </row>
    <row r="32" spans="2:13">
      <c r="B32" s="12"/>
      <c r="C32" s="12"/>
      <c r="D32" s="12"/>
      <c r="E32" s="12"/>
      <c r="F32" s="12"/>
      <c r="G32" s="12"/>
      <c r="H32" s="5"/>
      <c r="I32" s="5"/>
    </row>
    <row r="33" spans="2:9">
      <c r="B33" s="12"/>
      <c r="C33" s="12"/>
      <c r="D33" s="12"/>
      <c r="E33" s="12"/>
      <c r="F33" s="12"/>
      <c r="G33" s="12"/>
      <c r="H33" s="5"/>
      <c r="I33" s="5"/>
    </row>
    <row r="34" spans="2:9">
      <c r="B34" s="12"/>
      <c r="C34" s="12"/>
      <c r="D34" s="12"/>
      <c r="E34" s="12"/>
      <c r="F34" s="12"/>
      <c r="G34" s="12"/>
      <c r="H34" s="5"/>
      <c r="I34" s="5"/>
    </row>
    <row r="35" spans="2:9">
      <c r="B35" s="12"/>
      <c r="C35" s="12"/>
      <c r="D35" s="12"/>
      <c r="E35" s="12"/>
      <c r="F35" s="12"/>
      <c r="G35" s="12"/>
      <c r="H35" s="5"/>
      <c r="I35" s="5"/>
    </row>
    <row r="36" spans="2:9">
      <c r="B36" s="12"/>
      <c r="C36" s="12"/>
      <c r="D36" s="12"/>
      <c r="E36" s="12"/>
      <c r="F36" s="12"/>
      <c r="G36" s="12"/>
      <c r="H36" s="5"/>
      <c r="I36" s="5"/>
    </row>
    <row r="37" spans="2:9">
      <c r="B37" s="12"/>
      <c r="C37" s="12"/>
      <c r="D37" s="12"/>
      <c r="E37" s="12"/>
      <c r="F37" s="12"/>
      <c r="G37" s="12"/>
      <c r="H37" s="5"/>
      <c r="I37" s="5"/>
    </row>
    <row r="38" spans="2:9">
      <c r="B38" s="12"/>
      <c r="C38" s="12"/>
      <c r="D38" s="12"/>
      <c r="E38" s="12"/>
      <c r="F38" s="12"/>
      <c r="G38" s="12"/>
      <c r="H38" s="5"/>
      <c r="I38" s="5"/>
    </row>
    <row r="39" spans="2:9">
      <c r="B39" s="12"/>
      <c r="C39" s="12"/>
      <c r="D39" s="12"/>
      <c r="E39" s="12"/>
      <c r="F39" s="12"/>
      <c r="G39" s="12"/>
      <c r="H39" s="5"/>
      <c r="I39" s="5"/>
    </row>
    <row r="40" spans="2:9">
      <c r="B40" s="12"/>
      <c r="C40" s="12"/>
      <c r="D40" s="12"/>
      <c r="E40" s="12"/>
      <c r="F40" s="12"/>
      <c r="G40" s="12"/>
      <c r="H40" s="5"/>
      <c r="I40" s="5"/>
    </row>
    <row r="41" spans="2:9">
      <c r="B41" s="12"/>
      <c r="C41" s="12"/>
      <c r="D41" s="12"/>
      <c r="E41" s="12"/>
      <c r="F41" s="12"/>
      <c r="G41" s="12"/>
      <c r="H41" s="5"/>
      <c r="I41" s="5"/>
    </row>
    <row r="42" spans="2:9">
      <c r="B42" s="12"/>
      <c r="C42" s="12"/>
      <c r="D42" s="12"/>
      <c r="E42" s="12"/>
      <c r="F42" s="12"/>
      <c r="G42" s="12"/>
      <c r="H42" s="5"/>
      <c r="I42" s="5"/>
    </row>
    <row r="43" spans="2:9">
      <c r="B43" s="12"/>
      <c r="C43" s="12"/>
      <c r="D43" s="12"/>
      <c r="E43" s="12"/>
      <c r="F43" s="12"/>
      <c r="G43" s="12"/>
      <c r="H43" s="5"/>
      <c r="I43" s="5"/>
    </row>
    <row r="44" spans="2:9">
      <c r="B44" s="5"/>
      <c r="C44" s="5"/>
      <c r="D44" s="5"/>
      <c r="E44" s="5"/>
      <c r="F44" s="5"/>
      <c r="G44" s="5"/>
      <c r="H44" s="5"/>
      <c r="I44" s="5"/>
    </row>
    <row r="45" spans="2:9">
      <c r="B45" s="5" t="s">
        <v>24</v>
      </c>
      <c r="C45" s="5"/>
      <c r="D45" s="5"/>
      <c r="E45" s="5"/>
      <c r="F45" s="5"/>
      <c r="G45" s="5"/>
      <c r="H45" s="5"/>
      <c r="I45" s="5"/>
    </row>
    <row r="46" spans="2:9">
      <c r="B46" s="5"/>
      <c r="C46" s="5"/>
      <c r="D46" s="5"/>
      <c r="E46" s="5"/>
      <c r="F46" s="5"/>
      <c r="G46" s="5"/>
      <c r="H46" s="5"/>
      <c r="I46" s="5"/>
    </row>
    <row r="47" spans="2:9">
      <c r="B47" s="14" t="s">
        <v>25</v>
      </c>
      <c r="C47" s="5"/>
      <c r="D47" s="5"/>
      <c r="E47" s="5"/>
      <c r="F47" s="5"/>
      <c r="G47" s="5"/>
      <c r="H47" s="5"/>
      <c r="I47" s="5"/>
    </row>
    <row r="48" spans="2:9">
      <c r="B48" s="14" t="s">
        <v>26</v>
      </c>
      <c r="C48" s="5"/>
      <c r="D48" s="5"/>
      <c r="E48" s="5"/>
      <c r="F48" s="5"/>
      <c r="G48" s="5"/>
      <c r="H48" s="5"/>
      <c r="I48" s="5"/>
    </row>
    <row r="49" spans="2:17">
      <c r="B49" s="14" t="s">
        <v>27</v>
      </c>
      <c r="C49" s="5"/>
      <c r="D49" s="5"/>
      <c r="E49" s="5"/>
      <c r="F49" s="5"/>
      <c r="G49" s="5"/>
      <c r="H49" s="5"/>
      <c r="I49" s="5"/>
    </row>
    <row r="50" spans="2:17">
      <c r="B50" s="14" t="s">
        <v>28</v>
      </c>
      <c r="C50" s="5"/>
      <c r="D50" s="5"/>
      <c r="E50" s="5"/>
      <c r="F50" s="5"/>
      <c r="G50" s="5"/>
      <c r="H50" s="5"/>
      <c r="I50" s="5"/>
    </row>
    <row r="51" spans="2:17">
      <c r="B51" s="44" t="s">
        <v>29</v>
      </c>
      <c r="C51" s="5"/>
      <c r="D51" s="5"/>
      <c r="E51" s="5"/>
      <c r="F51" s="5"/>
      <c r="G51" s="5"/>
      <c r="H51" s="5"/>
      <c r="I51" s="5"/>
    </row>
    <row r="52" spans="2:17">
      <c r="B52" s="31" t="s">
        <v>30</v>
      </c>
      <c r="C52" s="5"/>
      <c r="D52" s="5"/>
      <c r="E52" s="5"/>
      <c r="F52" s="5"/>
      <c r="G52" s="5"/>
      <c r="H52" s="5"/>
      <c r="I52" s="5"/>
    </row>
    <row r="53" spans="2:17">
      <c r="B53" s="5"/>
      <c r="C53" s="5"/>
      <c r="D53" s="5"/>
      <c r="E53" s="5"/>
      <c r="F53" s="5"/>
      <c r="G53" s="5"/>
      <c r="H53" s="5"/>
      <c r="I53" s="5"/>
    </row>
    <row r="54" spans="2:17">
      <c r="B54" s="44" t="s">
        <v>157</v>
      </c>
      <c r="C54" s="5"/>
      <c r="D54" s="5"/>
      <c r="E54" s="5"/>
      <c r="F54" s="5"/>
      <c r="G54" s="5"/>
      <c r="H54" s="5"/>
      <c r="I54" s="5"/>
    </row>
    <row r="55" spans="2:17">
      <c r="B55" s="20">
        <v>45621</v>
      </c>
    </row>
    <row r="56" spans="2:17">
      <c r="B56" s="41"/>
    </row>
    <row r="57" spans="2:17">
      <c r="H57" s="23"/>
      <c r="I57" s="23"/>
      <c r="J57" s="23"/>
      <c r="K57" s="23"/>
      <c r="L57" s="23"/>
      <c r="M57" s="24"/>
      <c r="N57" s="24"/>
      <c r="O57" s="24"/>
      <c r="P57" s="24"/>
      <c r="Q57" s="24"/>
    </row>
  </sheetData>
  <mergeCells count="5">
    <mergeCell ref="B1:G1"/>
    <mergeCell ref="B15:G15"/>
    <mergeCell ref="B22:G22"/>
    <mergeCell ref="B23:G23"/>
    <mergeCell ref="D3:E3"/>
  </mergeCells>
  <phoneticPr fontId="37" type="noConversion"/>
  <hyperlinks>
    <hyperlink ref="B52" r:id="rId1" tooltip="mailto:econ@beeflambnz.com" xr:uid="{00000000-0004-0000-0000-000000000000}"/>
  </hyperlinks>
  <printOptions horizontalCentered="1"/>
  <pageMargins left="0.43307086614173229" right="0.74803149606299213" top="1.1811023622047245" bottom="0.98425196850393704" header="0.51181102362204722" footer="0.51181102362204722"/>
  <pageSetup paperSize="9" scale="90" orientation="portrait" r:id="rId2"/>
  <headerFooter alignWithMargins="0">
    <oddHeader>&amp;C&amp;"Arial,Bold"&amp;14Beef + Lamb New Zealand &amp; 
Economic Service&amp;R&amp;D
&amp;T</oddHeader>
    <oddFooter>&amp;L&amp;F[&amp;A]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0"/>
  <sheetViews>
    <sheetView zoomScaleNormal="100" workbookViewId="0">
      <pane xSplit="2" ySplit="5" topLeftCell="C48" activePane="bottomRight" state="frozen"/>
      <selection pane="topRight"/>
      <selection pane="bottomLeft"/>
      <selection pane="bottomRight" activeCell="C6" sqref="C6"/>
    </sheetView>
  </sheetViews>
  <sheetFormatPr defaultRowHeight="13.2"/>
  <cols>
    <col min="1" max="1" width="17.6640625" customWidth="1"/>
    <col min="2" max="2" width="22.33203125" bestFit="1" customWidth="1"/>
    <col min="3" max="8" width="9.6640625" bestFit="1" customWidth="1"/>
  </cols>
  <sheetData>
    <row r="1" spans="1:9" ht="13.8">
      <c r="A1" s="65" t="s">
        <v>27</v>
      </c>
      <c r="B1" s="66"/>
      <c r="C1" s="66"/>
      <c r="D1" s="66"/>
      <c r="E1" s="66"/>
      <c r="F1" s="66"/>
      <c r="G1" s="66"/>
      <c r="H1" s="66"/>
      <c r="I1" s="66"/>
    </row>
    <row r="2" spans="1:9" ht="15.6">
      <c r="A2" s="67" t="s">
        <v>31</v>
      </c>
      <c r="B2" s="66"/>
      <c r="C2" s="66"/>
      <c r="D2" s="66"/>
      <c r="E2" s="66"/>
      <c r="F2" s="66"/>
      <c r="G2" s="66"/>
      <c r="H2" s="66"/>
      <c r="I2" s="66"/>
    </row>
    <row r="3" spans="1:9">
      <c r="A3" s="68" t="s">
        <v>168</v>
      </c>
      <c r="B3" s="66"/>
      <c r="C3" s="66"/>
      <c r="D3" s="66"/>
      <c r="E3" s="66"/>
      <c r="F3" s="66"/>
      <c r="G3" s="66"/>
      <c r="H3" s="66"/>
      <c r="I3" s="66"/>
    </row>
    <row r="5" spans="1:9" ht="40.200000000000003" thickBot="1">
      <c r="A5" s="69" t="s">
        <v>32</v>
      </c>
      <c r="B5" s="69" t="s">
        <v>33</v>
      </c>
      <c r="C5" s="70" t="s">
        <v>34</v>
      </c>
      <c r="D5" s="70" t="s">
        <v>35</v>
      </c>
      <c r="E5" s="70" t="s">
        <v>36</v>
      </c>
      <c r="F5" s="70" t="s">
        <v>37</v>
      </c>
      <c r="G5" s="70" t="s">
        <v>38</v>
      </c>
      <c r="H5" s="70" t="s">
        <v>111</v>
      </c>
      <c r="I5" s="70" t="s">
        <v>110</v>
      </c>
    </row>
    <row r="6" spans="1:9">
      <c r="A6" s="59" t="s">
        <v>39</v>
      </c>
      <c r="B6" s="59" t="s">
        <v>40</v>
      </c>
      <c r="H6" s="71">
        <v>57</v>
      </c>
      <c r="I6" s="72">
        <v>-100</v>
      </c>
    </row>
    <row r="7" spans="1:9">
      <c r="A7" s="59" t="s">
        <v>39</v>
      </c>
      <c r="B7" s="59" t="s">
        <v>41</v>
      </c>
      <c r="D7" s="71">
        <v>59</v>
      </c>
      <c r="F7" s="71">
        <v>59</v>
      </c>
      <c r="G7" s="71">
        <v>59</v>
      </c>
      <c r="H7" s="71">
        <v>39</v>
      </c>
      <c r="I7" s="72">
        <v>50.5</v>
      </c>
    </row>
    <row r="8" spans="1:9">
      <c r="A8" s="59" t="s">
        <v>39</v>
      </c>
      <c r="B8" s="59" t="s">
        <v>42</v>
      </c>
      <c r="D8" s="71">
        <v>68</v>
      </c>
      <c r="F8" s="71">
        <v>68</v>
      </c>
      <c r="G8" s="71">
        <v>68</v>
      </c>
      <c r="H8" s="71">
        <v>39</v>
      </c>
      <c r="I8" s="72">
        <v>73.599999999999994</v>
      </c>
    </row>
    <row r="9" spans="1:9">
      <c r="A9" s="73" t="s">
        <v>43</v>
      </c>
      <c r="B9" s="73" t="s">
        <v>169</v>
      </c>
      <c r="C9" s="74" t="s">
        <v>169</v>
      </c>
      <c r="D9" s="74">
        <v>126</v>
      </c>
      <c r="E9" s="74" t="s">
        <v>169</v>
      </c>
      <c r="F9" s="74">
        <v>126</v>
      </c>
      <c r="G9" s="74">
        <v>126</v>
      </c>
      <c r="H9" s="74">
        <v>135</v>
      </c>
      <c r="I9" s="75">
        <v>-6.5</v>
      </c>
    </row>
    <row r="11" spans="1:9">
      <c r="A11" s="59" t="s">
        <v>44</v>
      </c>
      <c r="B11" s="59" t="s">
        <v>45</v>
      </c>
      <c r="D11" s="71">
        <v>58</v>
      </c>
      <c r="F11" s="71">
        <v>58</v>
      </c>
      <c r="G11" s="71">
        <v>58</v>
      </c>
      <c r="H11" s="71">
        <v>406</v>
      </c>
      <c r="I11" s="72">
        <v>-85.6</v>
      </c>
    </row>
    <row r="12" spans="1:9">
      <c r="A12" s="59" t="s">
        <v>44</v>
      </c>
      <c r="B12" s="59" t="s">
        <v>109</v>
      </c>
      <c r="C12" s="71">
        <v>157</v>
      </c>
      <c r="F12" s="71">
        <v>157</v>
      </c>
      <c r="G12" s="71">
        <v>112</v>
      </c>
      <c r="H12" s="71">
        <v>43</v>
      </c>
      <c r="I12" s="72">
        <v>157.69999999999999</v>
      </c>
    </row>
    <row r="13" spans="1:9">
      <c r="A13" s="59" t="s">
        <v>44</v>
      </c>
      <c r="B13" s="59" t="s">
        <v>46</v>
      </c>
      <c r="C13" s="71">
        <v>1241</v>
      </c>
      <c r="F13" s="71">
        <v>1241</v>
      </c>
      <c r="G13" s="71">
        <v>911</v>
      </c>
      <c r="H13" s="71">
        <v>926</v>
      </c>
      <c r="I13" s="72">
        <v>-1.5</v>
      </c>
    </row>
    <row r="14" spans="1:9">
      <c r="A14" s="59" t="s">
        <v>44</v>
      </c>
      <c r="B14" s="59" t="s">
        <v>47</v>
      </c>
      <c r="C14" s="71">
        <v>59</v>
      </c>
      <c r="D14" s="71">
        <v>487</v>
      </c>
      <c r="F14" s="71">
        <v>546</v>
      </c>
      <c r="G14" s="71">
        <v>533</v>
      </c>
      <c r="H14" s="71">
        <v>369</v>
      </c>
      <c r="I14" s="72">
        <v>44.3</v>
      </c>
    </row>
    <row r="15" spans="1:9">
      <c r="A15" s="59" t="s">
        <v>44</v>
      </c>
      <c r="B15" s="59" t="s">
        <v>48</v>
      </c>
      <c r="D15" s="71">
        <v>137</v>
      </c>
      <c r="F15" s="71">
        <v>137</v>
      </c>
      <c r="G15" s="71">
        <v>137</v>
      </c>
      <c r="H15" s="71">
        <v>117</v>
      </c>
      <c r="I15" s="72">
        <v>17.3</v>
      </c>
    </row>
    <row r="16" spans="1:9">
      <c r="A16" s="59" t="s">
        <v>44</v>
      </c>
      <c r="B16" s="59" t="s">
        <v>49</v>
      </c>
      <c r="D16" s="71">
        <v>484</v>
      </c>
      <c r="F16" s="71">
        <v>484</v>
      </c>
      <c r="G16" s="71">
        <v>484</v>
      </c>
      <c r="H16" s="71">
        <v>326</v>
      </c>
      <c r="I16" s="72">
        <v>48.6</v>
      </c>
    </row>
    <row r="17" spans="1:9">
      <c r="A17" s="59" t="s">
        <v>44</v>
      </c>
      <c r="B17" s="59" t="s">
        <v>50</v>
      </c>
      <c r="C17" s="71">
        <v>39</v>
      </c>
      <c r="D17" s="71">
        <v>974</v>
      </c>
      <c r="F17" s="71">
        <v>1014</v>
      </c>
      <c r="G17" s="71">
        <v>1003</v>
      </c>
      <c r="H17" s="71">
        <v>1055</v>
      </c>
      <c r="I17" s="72">
        <v>-4.9000000000000004</v>
      </c>
    </row>
    <row r="18" spans="1:9">
      <c r="A18" s="59" t="s">
        <v>44</v>
      </c>
      <c r="B18" s="59" t="s">
        <v>158</v>
      </c>
      <c r="D18" s="71">
        <v>19</v>
      </c>
      <c r="F18" s="71">
        <v>19</v>
      </c>
      <c r="G18" s="71">
        <v>19</v>
      </c>
    </row>
    <row r="19" spans="1:9">
      <c r="A19" s="59" t="s">
        <v>44</v>
      </c>
      <c r="B19" s="59" t="s">
        <v>51</v>
      </c>
      <c r="D19" s="71">
        <v>78</v>
      </c>
      <c r="F19" s="71">
        <v>78</v>
      </c>
      <c r="G19" s="71">
        <v>78</v>
      </c>
    </row>
    <row r="20" spans="1:9">
      <c r="A20" s="59" t="s">
        <v>44</v>
      </c>
      <c r="B20" s="59" t="s">
        <v>52</v>
      </c>
      <c r="C20" s="71">
        <v>235</v>
      </c>
      <c r="D20" s="71">
        <v>1236</v>
      </c>
      <c r="F20" s="71">
        <v>1471</v>
      </c>
      <c r="G20" s="71">
        <v>1400</v>
      </c>
      <c r="H20" s="71">
        <v>1389</v>
      </c>
      <c r="I20" s="72">
        <v>0.8</v>
      </c>
    </row>
    <row r="21" spans="1:9">
      <c r="A21" s="59" t="s">
        <v>44</v>
      </c>
      <c r="B21" s="59" t="s">
        <v>53</v>
      </c>
      <c r="D21" s="71">
        <v>176</v>
      </c>
      <c r="F21" s="71">
        <v>176</v>
      </c>
      <c r="G21" s="71">
        <v>176</v>
      </c>
      <c r="H21" s="71">
        <v>118</v>
      </c>
      <c r="I21" s="72">
        <v>49.5</v>
      </c>
    </row>
    <row r="22" spans="1:9">
      <c r="A22" s="59" t="s">
        <v>44</v>
      </c>
      <c r="B22" s="59" t="s">
        <v>54</v>
      </c>
      <c r="D22" s="71">
        <v>1271</v>
      </c>
      <c r="F22" s="71">
        <v>1271</v>
      </c>
      <c r="G22" s="71">
        <v>1271</v>
      </c>
      <c r="H22" s="71">
        <v>953</v>
      </c>
      <c r="I22" s="72">
        <v>33.4</v>
      </c>
    </row>
    <row r="23" spans="1:9">
      <c r="A23" s="59" t="s">
        <v>44</v>
      </c>
      <c r="B23" s="59" t="s">
        <v>159</v>
      </c>
      <c r="H23" s="71">
        <v>19</v>
      </c>
      <c r="I23" s="72">
        <v>-100</v>
      </c>
    </row>
    <row r="24" spans="1:9">
      <c r="A24" s="59" t="s">
        <v>44</v>
      </c>
      <c r="B24" s="59" t="s">
        <v>55</v>
      </c>
      <c r="D24" s="71">
        <v>79</v>
      </c>
      <c r="F24" s="71">
        <v>79</v>
      </c>
      <c r="G24" s="71">
        <v>79</v>
      </c>
      <c r="H24" s="71">
        <v>39</v>
      </c>
      <c r="I24" s="72">
        <v>100.6</v>
      </c>
    </row>
    <row r="25" spans="1:9">
      <c r="A25" s="59" t="s">
        <v>44</v>
      </c>
      <c r="B25" s="59" t="s">
        <v>56</v>
      </c>
      <c r="D25" s="71">
        <v>197</v>
      </c>
      <c r="F25" s="71">
        <v>197</v>
      </c>
      <c r="G25" s="71">
        <v>197</v>
      </c>
      <c r="H25" s="71">
        <v>233</v>
      </c>
      <c r="I25" s="72">
        <v>-15.5</v>
      </c>
    </row>
    <row r="26" spans="1:9">
      <c r="A26" s="59" t="s">
        <v>44</v>
      </c>
      <c r="B26" s="59" t="s">
        <v>57</v>
      </c>
      <c r="D26" s="71">
        <v>58</v>
      </c>
      <c r="F26" s="71">
        <v>58</v>
      </c>
      <c r="G26" s="71">
        <v>58</v>
      </c>
      <c r="H26" s="71">
        <v>78</v>
      </c>
      <c r="I26" s="72">
        <v>-24.8</v>
      </c>
    </row>
    <row r="27" spans="1:9">
      <c r="A27" s="59" t="s">
        <v>44</v>
      </c>
      <c r="B27" s="59" t="s">
        <v>58</v>
      </c>
      <c r="D27" s="71">
        <v>19</v>
      </c>
      <c r="F27" s="71">
        <v>19</v>
      </c>
      <c r="G27" s="71">
        <v>19</v>
      </c>
      <c r="H27" s="71">
        <v>19</v>
      </c>
      <c r="I27" s="72">
        <v>-3.2</v>
      </c>
    </row>
    <row r="28" spans="1:9">
      <c r="A28" s="59" t="s">
        <v>44</v>
      </c>
      <c r="B28" s="59" t="s">
        <v>160</v>
      </c>
      <c r="D28" s="71">
        <v>19</v>
      </c>
      <c r="F28" s="71">
        <v>19</v>
      </c>
      <c r="G28" s="71">
        <v>19</v>
      </c>
      <c r="H28" s="71">
        <v>19</v>
      </c>
      <c r="I28" s="72">
        <v>-0.6</v>
      </c>
    </row>
    <row r="29" spans="1:9">
      <c r="A29" s="59" t="s">
        <v>44</v>
      </c>
      <c r="B29" s="59" t="s">
        <v>59</v>
      </c>
      <c r="D29" s="71">
        <v>2168</v>
      </c>
      <c r="F29" s="71">
        <v>2168</v>
      </c>
      <c r="G29" s="71">
        <v>2168</v>
      </c>
      <c r="H29" s="71">
        <v>2207</v>
      </c>
      <c r="I29" s="72">
        <v>-1.8</v>
      </c>
    </row>
    <row r="30" spans="1:9">
      <c r="A30" s="73" t="s">
        <v>60</v>
      </c>
      <c r="B30" s="73" t="s">
        <v>169</v>
      </c>
      <c r="C30" s="74">
        <v>1731</v>
      </c>
      <c r="D30" s="74">
        <v>7462</v>
      </c>
      <c r="E30" s="74" t="s">
        <v>169</v>
      </c>
      <c r="F30" s="74">
        <v>9193</v>
      </c>
      <c r="G30" s="74">
        <v>8724</v>
      </c>
      <c r="H30" s="74">
        <v>8318</v>
      </c>
      <c r="I30" s="75">
        <v>4.9000000000000004</v>
      </c>
    </row>
    <row r="32" spans="1:9">
      <c r="A32" s="59" t="s">
        <v>61</v>
      </c>
      <c r="B32" s="59" t="s">
        <v>62</v>
      </c>
      <c r="D32" s="71">
        <v>39</v>
      </c>
      <c r="F32" s="71">
        <v>39</v>
      </c>
      <c r="G32" s="71">
        <v>39</v>
      </c>
      <c r="H32" s="71">
        <v>39</v>
      </c>
      <c r="I32" s="72">
        <v>1.6</v>
      </c>
    </row>
    <row r="33" spans="1:9">
      <c r="A33" s="59" t="s">
        <v>61</v>
      </c>
      <c r="B33" s="59" t="s">
        <v>161</v>
      </c>
      <c r="D33" s="71">
        <v>19</v>
      </c>
      <c r="F33" s="71">
        <v>19</v>
      </c>
      <c r="G33" s="71">
        <v>19</v>
      </c>
    </row>
    <row r="34" spans="1:9">
      <c r="A34" s="73" t="s">
        <v>63</v>
      </c>
      <c r="B34" s="73" t="s">
        <v>169</v>
      </c>
      <c r="C34" s="74" t="s">
        <v>169</v>
      </c>
      <c r="D34" s="74">
        <v>58</v>
      </c>
      <c r="E34" s="74" t="s">
        <v>169</v>
      </c>
      <c r="F34" s="74">
        <v>58</v>
      </c>
      <c r="G34" s="74">
        <v>58</v>
      </c>
      <c r="H34" s="74">
        <v>39</v>
      </c>
      <c r="I34" s="75">
        <v>51</v>
      </c>
    </row>
    <row r="36" spans="1:9">
      <c r="A36" s="59" t="s">
        <v>64</v>
      </c>
      <c r="B36" s="59" t="s">
        <v>65</v>
      </c>
      <c r="D36" s="71">
        <v>470</v>
      </c>
      <c r="F36" s="71">
        <v>470</v>
      </c>
      <c r="G36" s="71">
        <v>470</v>
      </c>
      <c r="H36" s="71">
        <v>19</v>
      </c>
      <c r="I36" s="72">
        <v>2371.8000000000002</v>
      </c>
    </row>
    <row r="37" spans="1:9">
      <c r="A37" s="73" t="s">
        <v>66</v>
      </c>
      <c r="B37" s="73" t="s">
        <v>169</v>
      </c>
      <c r="C37" s="74" t="s">
        <v>169</v>
      </c>
      <c r="D37" s="74">
        <v>470</v>
      </c>
      <c r="E37" s="74" t="s">
        <v>169</v>
      </c>
      <c r="F37" s="74">
        <v>470</v>
      </c>
      <c r="G37" s="74">
        <v>470</v>
      </c>
      <c r="H37" s="74">
        <v>19</v>
      </c>
      <c r="I37" s="75">
        <v>2371.8000000000002</v>
      </c>
    </row>
    <row r="39" spans="1:9">
      <c r="A39" s="59" t="s">
        <v>67</v>
      </c>
      <c r="B39" s="59" t="s">
        <v>68</v>
      </c>
      <c r="D39" s="71">
        <v>294</v>
      </c>
      <c r="F39" s="71">
        <v>294</v>
      </c>
      <c r="G39" s="71">
        <v>294</v>
      </c>
      <c r="H39" s="71">
        <v>111</v>
      </c>
      <c r="I39" s="72">
        <v>165.4</v>
      </c>
    </row>
    <row r="40" spans="1:9">
      <c r="A40" s="59" t="s">
        <v>67</v>
      </c>
      <c r="B40" s="59" t="s">
        <v>108</v>
      </c>
      <c r="D40" s="71">
        <v>78</v>
      </c>
      <c r="F40" s="71">
        <v>78</v>
      </c>
      <c r="G40" s="71">
        <v>78</v>
      </c>
      <c r="H40" s="71">
        <v>38</v>
      </c>
      <c r="I40" s="72">
        <v>103.6</v>
      </c>
    </row>
    <row r="41" spans="1:9">
      <c r="A41" s="59" t="s">
        <v>67</v>
      </c>
      <c r="B41" s="59" t="s">
        <v>162</v>
      </c>
      <c r="D41" s="71">
        <v>195</v>
      </c>
      <c r="F41" s="71">
        <v>195</v>
      </c>
      <c r="G41" s="71">
        <v>195</v>
      </c>
      <c r="H41" s="71">
        <v>116</v>
      </c>
      <c r="I41" s="72">
        <v>68</v>
      </c>
    </row>
    <row r="42" spans="1:9">
      <c r="A42" s="73" t="s">
        <v>69</v>
      </c>
      <c r="B42" s="73" t="s">
        <v>169</v>
      </c>
      <c r="C42" s="74" t="s">
        <v>169</v>
      </c>
      <c r="D42" s="74">
        <v>568</v>
      </c>
      <c r="E42" s="74" t="s">
        <v>169</v>
      </c>
      <c r="F42" s="74">
        <v>568</v>
      </c>
      <c r="G42" s="74">
        <v>568</v>
      </c>
      <c r="H42" s="74">
        <v>266</v>
      </c>
      <c r="I42" s="75">
        <v>113.7</v>
      </c>
    </row>
    <row r="44" spans="1:9">
      <c r="A44" s="59" t="s">
        <v>70</v>
      </c>
      <c r="B44" s="59" t="s">
        <v>170</v>
      </c>
      <c r="D44" s="71">
        <v>19</v>
      </c>
      <c r="F44" s="71">
        <v>19</v>
      </c>
      <c r="G44" s="71">
        <v>19</v>
      </c>
    </row>
    <row r="45" spans="1:9">
      <c r="A45" s="59" t="s">
        <v>70</v>
      </c>
      <c r="B45" s="59" t="s">
        <v>71</v>
      </c>
      <c r="D45" s="71">
        <v>17</v>
      </c>
      <c r="F45" s="71">
        <v>17</v>
      </c>
      <c r="G45" s="71">
        <v>17</v>
      </c>
    </row>
    <row r="46" spans="1:9">
      <c r="A46" s="59" t="s">
        <v>70</v>
      </c>
      <c r="B46" s="59" t="s">
        <v>72</v>
      </c>
      <c r="D46" s="71">
        <v>400</v>
      </c>
      <c r="F46" s="71">
        <v>400</v>
      </c>
      <c r="G46" s="71">
        <v>400</v>
      </c>
      <c r="H46" s="71">
        <v>369</v>
      </c>
      <c r="I46" s="72">
        <v>8.3000000000000007</v>
      </c>
    </row>
    <row r="47" spans="1:9">
      <c r="A47" s="73" t="s">
        <v>73</v>
      </c>
      <c r="B47" s="73" t="s">
        <v>169</v>
      </c>
      <c r="C47" s="74" t="s">
        <v>169</v>
      </c>
      <c r="D47" s="74">
        <v>436</v>
      </c>
      <c r="E47" s="74" t="s">
        <v>169</v>
      </c>
      <c r="F47" s="74">
        <v>436</v>
      </c>
      <c r="G47" s="74">
        <v>436</v>
      </c>
      <c r="H47" s="74">
        <v>369</v>
      </c>
      <c r="I47" s="75">
        <v>18</v>
      </c>
    </row>
    <row r="49" spans="1:9">
      <c r="A49" s="59" t="s">
        <v>74</v>
      </c>
      <c r="B49" s="59" t="s">
        <v>75</v>
      </c>
      <c r="C49" s="71">
        <v>6319</v>
      </c>
      <c r="D49" s="71">
        <v>4508</v>
      </c>
      <c r="F49" s="71">
        <v>10826</v>
      </c>
      <c r="G49" s="71">
        <v>9115</v>
      </c>
      <c r="H49" s="71">
        <v>10118</v>
      </c>
      <c r="I49" s="72">
        <v>-9.9</v>
      </c>
    </row>
    <row r="50" spans="1:9">
      <c r="A50" s="59" t="s">
        <v>74</v>
      </c>
      <c r="B50" s="59" t="s">
        <v>76</v>
      </c>
      <c r="C50" s="71">
        <v>0</v>
      </c>
      <c r="D50" s="71">
        <v>327</v>
      </c>
      <c r="F50" s="71">
        <v>327</v>
      </c>
      <c r="G50" s="71">
        <v>327</v>
      </c>
      <c r="H50" s="71">
        <v>299</v>
      </c>
      <c r="I50" s="72">
        <v>9.4</v>
      </c>
    </row>
    <row r="51" spans="1:9">
      <c r="A51" s="59" t="s">
        <v>74</v>
      </c>
      <c r="B51" s="59" t="s">
        <v>133</v>
      </c>
      <c r="C51" s="71">
        <v>17</v>
      </c>
      <c r="D51" s="71">
        <v>19</v>
      </c>
      <c r="F51" s="71">
        <v>36</v>
      </c>
      <c r="G51" s="71">
        <v>32</v>
      </c>
      <c r="H51" s="71">
        <v>14</v>
      </c>
      <c r="I51" s="72">
        <v>129.1</v>
      </c>
    </row>
    <row r="52" spans="1:9">
      <c r="A52" s="73" t="s">
        <v>77</v>
      </c>
      <c r="B52" s="73" t="s">
        <v>169</v>
      </c>
      <c r="C52" s="74">
        <v>6336</v>
      </c>
      <c r="D52" s="74">
        <v>4854</v>
      </c>
      <c r="E52" s="74" t="s">
        <v>169</v>
      </c>
      <c r="F52" s="74">
        <v>11190</v>
      </c>
      <c r="G52" s="74">
        <v>9475</v>
      </c>
      <c r="H52" s="74">
        <v>10431</v>
      </c>
      <c r="I52" s="75">
        <v>-9.1999999999999993</v>
      </c>
    </row>
    <row r="54" spans="1:9">
      <c r="A54" s="59" t="s">
        <v>78</v>
      </c>
      <c r="B54" s="59" t="s">
        <v>79</v>
      </c>
      <c r="C54" s="71">
        <v>137</v>
      </c>
      <c r="D54" s="71">
        <v>335</v>
      </c>
      <c r="F54" s="71">
        <v>472</v>
      </c>
      <c r="G54" s="71">
        <v>432</v>
      </c>
      <c r="H54" s="71">
        <v>780</v>
      </c>
      <c r="I54" s="72">
        <v>-44.6</v>
      </c>
    </row>
    <row r="55" spans="1:9">
      <c r="A55" s="73" t="s">
        <v>80</v>
      </c>
      <c r="B55" s="73" t="s">
        <v>169</v>
      </c>
      <c r="C55" s="74">
        <v>137</v>
      </c>
      <c r="D55" s="74">
        <v>335</v>
      </c>
      <c r="E55" s="74" t="s">
        <v>169</v>
      </c>
      <c r="F55" s="74">
        <v>472</v>
      </c>
      <c r="G55" s="74">
        <v>432</v>
      </c>
      <c r="H55" s="74">
        <v>780</v>
      </c>
      <c r="I55" s="75">
        <v>-44.6</v>
      </c>
    </row>
    <row r="57" spans="1:9">
      <c r="A57" s="59" t="s">
        <v>171</v>
      </c>
      <c r="B57" s="59" t="s">
        <v>172</v>
      </c>
      <c r="D57" s="71">
        <v>2</v>
      </c>
      <c r="F57" s="71">
        <v>2</v>
      </c>
      <c r="G57" s="71">
        <v>2</v>
      </c>
    </row>
    <row r="58" spans="1:9">
      <c r="A58" s="73" t="s">
        <v>173</v>
      </c>
      <c r="B58" s="73" t="s">
        <v>169</v>
      </c>
      <c r="C58" s="74" t="s">
        <v>169</v>
      </c>
      <c r="D58" s="74">
        <v>2</v>
      </c>
      <c r="E58" s="74" t="s">
        <v>169</v>
      </c>
      <c r="F58" s="74">
        <v>2</v>
      </c>
      <c r="G58" s="74">
        <v>2</v>
      </c>
      <c r="H58" s="74" t="s">
        <v>169</v>
      </c>
      <c r="I58" s="75" t="s">
        <v>169</v>
      </c>
    </row>
    <row r="60" spans="1:9">
      <c r="A60" s="59" t="s">
        <v>81</v>
      </c>
      <c r="B60" s="59" t="s">
        <v>163</v>
      </c>
      <c r="D60" s="71">
        <v>60</v>
      </c>
      <c r="F60" s="71">
        <v>60</v>
      </c>
      <c r="G60" s="71">
        <v>60</v>
      </c>
    </row>
    <row r="61" spans="1:9">
      <c r="A61" s="59" t="s">
        <v>81</v>
      </c>
      <c r="B61" s="59" t="s">
        <v>82</v>
      </c>
      <c r="C61" s="71">
        <v>577</v>
      </c>
      <c r="D61" s="71">
        <v>6292</v>
      </c>
      <c r="F61" s="71">
        <v>6869</v>
      </c>
      <c r="G61" s="71">
        <v>6722</v>
      </c>
      <c r="H61" s="71">
        <v>6070</v>
      </c>
      <c r="I61" s="72">
        <v>10.7</v>
      </c>
    </row>
    <row r="62" spans="1:9">
      <c r="A62" s="59" t="s">
        <v>81</v>
      </c>
      <c r="B62" s="59" t="s">
        <v>164</v>
      </c>
      <c r="D62" s="71">
        <v>40</v>
      </c>
      <c r="F62" s="71">
        <v>40</v>
      </c>
      <c r="G62" s="71">
        <v>40</v>
      </c>
    </row>
    <row r="63" spans="1:9">
      <c r="A63" s="59" t="s">
        <v>81</v>
      </c>
      <c r="B63" s="59" t="s">
        <v>166</v>
      </c>
      <c r="D63" s="71">
        <v>39</v>
      </c>
      <c r="F63" s="71">
        <v>39</v>
      </c>
      <c r="G63" s="71">
        <v>39</v>
      </c>
    </row>
    <row r="64" spans="1:9">
      <c r="A64" s="59" t="s">
        <v>81</v>
      </c>
      <c r="B64" s="59" t="s">
        <v>83</v>
      </c>
      <c r="D64" s="71">
        <v>1102</v>
      </c>
      <c r="F64" s="71">
        <v>1102</v>
      </c>
      <c r="G64" s="71">
        <v>1102</v>
      </c>
      <c r="H64" s="71">
        <v>1236</v>
      </c>
      <c r="I64" s="72">
        <v>-10.9</v>
      </c>
    </row>
    <row r="65" spans="1:9">
      <c r="A65" s="59" t="s">
        <v>81</v>
      </c>
      <c r="B65" s="59" t="s">
        <v>84</v>
      </c>
      <c r="D65" s="71">
        <v>30</v>
      </c>
      <c r="F65" s="71">
        <v>30</v>
      </c>
      <c r="G65" s="71">
        <v>30</v>
      </c>
      <c r="H65" s="71">
        <v>20</v>
      </c>
      <c r="I65" s="72">
        <v>49.7</v>
      </c>
    </row>
    <row r="66" spans="1:9">
      <c r="A66" s="59" t="s">
        <v>81</v>
      </c>
      <c r="B66" s="59" t="s">
        <v>107</v>
      </c>
      <c r="D66" s="71">
        <v>39</v>
      </c>
      <c r="F66" s="71">
        <v>39</v>
      </c>
      <c r="G66" s="71">
        <v>39</v>
      </c>
      <c r="H66" s="71">
        <v>20</v>
      </c>
      <c r="I66" s="72">
        <v>98.7</v>
      </c>
    </row>
    <row r="67" spans="1:9">
      <c r="A67" s="59" t="s">
        <v>81</v>
      </c>
      <c r="B67" s="59" t="s">
        <v>85</v>
      </c>
      <c r="D67" s="71">
        <v>399</v>
      </c>
      <c r="F67" s="71">
        <v>399</v>
      </c>
      <c r="G67" s="71">
        <v>399</v>
      </c>
      <c r="H67" s="71">
        <v>1011</v>
      </c>
      <c r="I67" s="72">
        <v>-60.6</v>
      </c>
    </row>
    <row r="68" spans="1:9">
      <c r="A68" s="73" t="s">
        <v>86</v>
      </c>
      <c r="B68" s="73" t="s">
        <v>169</v>
      </c>
      <c r="C68" s="74">
        <v>577</v>
      </c>
      <c r="D68" s="74">
        <v>7999</v>
      </c>
      <c r="E68" s="74" t="s">
        <v>169</v>
      </c>
      <c r="F68" s="74">
        <v>8576</v>
      </c>
      <c r="G68" s="74">
        <v>8428</v>
      </c>
      <c r="H68" s="74">
        <v>8356</v>
      </c>
      <c r="I68" s="75">
        <v>0.9</v>
      </c>
    </row>
    <row r="70" spans="1:9">
      <c r="A70" s="59" t="s">
        <v>87</v>
      </c>
      <c r="B70" s="59" t="s">
        <v>88</v>
      </c>
      <c r="D70" s="71">
        <v>78</v>
      </c>
      <c r="F70" s="71">
        <v>78</v>
      </c>
      <c r="G70" s="71">
        <v>78</v>
      </c>
      <c r="H70" s="71">
        <v>58</v>
      </c>
      <c r="I70" s="72">
        <v>33.9</v>
      </c>
    </row>
    <row r="71" spans="1:9">
      <c r="A71" s="59" t="s">
        <v>87</v>
      </c>
      <c r="B71" s="59" t="s">
        <v>89</v>
      </c>
      <c r="D71" s="71">
        <v>20</v>
      </c>
      <c r="F71" s="71">
        <v>20</v>
      </c>
      <c r="G71" s="71">
        <v>20</v>
      </c>
      <c r="H71" s="71">
        <v>39</v>
      </c>
      <c r="I71" s="72">
        <v>-49.4</v>
      </c>
    </row>
    <row r="72" spans="1:9">
      <c r="A72" s="59" t="s">
        <v>87</v>
      </c>
      <c r="B72" s="59" t="s">
        <v>165</v>
      </c>
      <c r="D72" s="71">
        <v>97</v>
      </c>
      <c r="F72" s="71">
        <v>97</v>
      </c>
      <c r="G72" s="71">
        <v>97</v>
      </c>
      <c r="H72" s="71">
        <v>39</v>
      </c>
      <c r="I72" s="72">
        <v>151.19999999999999</v>
      </c>
    </row>
    <row r="73" spans="1:9">
      <c r="A73" s="73" t="s">
        <v>90</v>
      </c>
      <c r="B73" s="73" t="s">
        <v>169</v>
      </c>
      <c r="C73" s="74" t="s">
        <v>169</v>
      </c>
      <c r="D73" s="74">
        <v>195</v>
      </c>
      <c r="E73" s="74" t="s">
        <v>169</v>
      </c>
      <c r="F73" s="74">
        <v>195</v>
      </c>
      <c r="G73" s="74">
        <v>195</v>
      </c>
      <c r="H73" s="74">
        <v>136</v>
      </c>
      <c r="I73" s="75">
        <v>43.7</v>
      </c>
    </row>
    <row r="75" spans="1:9">
      <c r="A75" s="73" t="s">
        <v>91</v>
      </c>
      <c r="B75" s="73" t="s">
        <v>169</v>
      </c>
      <c r="C75" s="74">
        <v>8781</v>
      </c>
      <c r="D75" s="74">
        <v>22506</v>
      </c>
      <c r="E75" s="74" t="s">
        <v>169</v>
      </c>
      <c r="F75" s="74">
        <v>31286</v>
      </c>
      <c r="G75" s="74">
        <v>28915</v>
      </c>
      <c r="H75" s="74">
        <v>28849</v>
      </c>
      <c r="I75" s="75">
        <v>0.2</v>
      </c>
    </row>
    <row r="77" spans="1:9">
      <c r="A77" s="76" t="s">
        <v>92</v>
      </c>
      <c r="B77" s="66"/>
      <c r="C77" s="66"/>
      <c r="D77" s="66"/>
      <c r="E77" s="66"/>
      <c r="F77" s="66"/>
      <c r="G77" s="66"/>
      <c r="H77" s="66"/>
      <c r="I77" s="66"/>
    </row>
    <row r="78" spans="1:9">
      <c r="A78" s="77" t="s">
        <v>93</v>
      </c>
      <c r="B78" s="66"/>
      <c r="C78" s="66"/>
      <c r="D78" s="66"/>
      <c r="E78" s="66"/>
      <c r="F78" s="66"/>
      <c r="G78" s="66"/>
      <c r="H78" s="66"/>
      <c r="I78" s="66"/>
    </row>
    <row r="79" spans="1:9">
      <c r="A79" s="76" t="s">
        <v>94</v>
      </c>
      <c r="B79" s="66"/>
      <c r="C79" s="66"/>
      <c r="D79" s="66"/>
      <c r="E79" s="66"/>
      <c r="F79" s="66"/>
      <c r="G79" s="66"/>
      <c r="H79" s="66"/>
      <c r="I79" s="66"/>
    </row>
    <row r="80" spans="1:9">
      <c r="A80" s="77" t="s">
        <v>174</v>
      </c>
      <c r="B80" s="66"/>
      <c r="C80" s="66"/>
      <c r="D80" s="66"/>
      <c r="E80" s="66"/>
      <c r="F80" s="66"/>
      <c r="G80" s="66"/>
      <c r="H80" s="66"/>
      <c r="I80" s="66"/>
    </row>
  </sheetData>
  <mergeCells count="7">
    <mergeCell ref="A77:I77"/>
    <mergeCell ref="A78:I78"/>
    <mergeCell ref="A79:I79"/>
    <mergeCell ref="A80:I80"/>
    <mergeCell ref="A1:I1"/>
    <mergeCell ref="A2:I2"/>
    <mergeCell ref="A3:I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80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3.2"/>
  <cols>
    <col min="1" max="1" width="17.6640625" customWidth="1"/>
    <col min="2" max="2" width="22.33203125" bestFit="1" customWidth="1"/>
    <col min="3" max="7" width="9.6640625" bestFit="1" customWidth="1"/>
  </cols>
  <sheetData>
    <row r="1" spans="1:8" ht="13.8">
      <c r="A1" s="65" t="s">
        <v>27</v>
      </c>
      <c r="B1" s="66"/>
      <c r="C1" s="66"/>
      <c r="D1" s="66"/>
      <c r="E1" s="66"/>
      <c r="F1" s="66"/>
      <c r="G1" s="66"/>
      <c r="H1" s="66"/>
    </row>
    <row r="2" spans="1:8" ht="15.6">
      <c r="A2" s="67" t="s">
        <v>95</v>
      </c>
      <c r="B2" s="66"/>
      <c r="C2" s="66"/>
      <c r="D2" s="66"/>
      <c r="E2" s="66"/>
      <c r="F2" s="66"/>
      <c r="G2" s="66"/>
      <c r="H2" s="66"/>
    </row>
    <row r="3" spans="1:8">
      <c r="A3" s="68" t="s">
        <v>168</v>
      </c>
      <c r="B3" s="66"/>
      <c r="C3" s="66"/>
      <c r="D3" s="66"/>
      <c r="E3" s="66"/>
      <c r="F3" s="66"/>
      <c r="G3" s="66"/>
      <c r="H3" s="66"/>
    </row>
    <row r="5" spans="1:8" ht="40.200000000000003" thickBot="1">
      <c r="A5" s="69" t="s">
        <v>32</v>
      </c>
      <c r="B5" s="69" t="s">
        <v>33</v>
      </c>
      <c r="C5" s="70" t="s">
        <v>117</v>
      </c>
      <c r="D5" s="70" t="s">
        <v>116</v>
      </c>
      <c r="E5" s="70" t="s">
        <v>115</v>
      </c>
      <c r="F5" s="70" t="s">
        <v>114</v>
      </c>
      <c r="G5" s="70" t="s">
        <v>113</v>
      </c>
      <c r="H5" s="70" t="s">
        <v>112</v>
      </c>
    </row>
    <row r="6" spans="1:8">
      <c r="A6" s="59" t="s">
        <v>39</v>
      </c>
      <c r="B6" s="59" t="s">
        <v>40</v>
      </c>
      <c r="G6" s="71">
        <v>257</v>
      </c>
      <c r="H6" s="72">
        <v>-100</v>
      </c>
    </row>
    <row r="7" spans="1:8">
      <c r="A7" s="59" t="s">
        <v>39</v>
      </c>
      <c r="B7" s="59" t="s">
        <v>41</v>
      </c>
      <c r="D7" s="71">
        <v>270</v>
      </c>
      <c r="F7" s="71">
        <v>270</v>
      </c>
      <c r="G7" s="71">
        <v>158</v>
      </c>
      <c r="H7" s="72">
        <v>70.8</v>
      </c>
    </row>
    <row r="8" spans="1:8">
      <c r="A8" s="59" t="s">
        <v>39</v>
      </c>
      <c r="B8" s="59" t="s">
        <v>42</v>
      </c>
      <c r="D8" s="71">
        <v>292</v>
      </c>
      <c r="F8" s="71">
        <v>292</v>
      </c>
      <c r="G8" s="71">
        <v>140</v>
      </c>
      <c r="H8" s="72">
        <v>109.3</v>
      </c>
    </row>
    <row r="9" spans="1:8">
      <c r="A9" s="73" t="s">
        <v>43</v>
      </c>
      <c r="B9" s="73" t="s">
        <v>169</v>
      </c>
      <c r="C9" s="74" t="s">
        <v>169</v>
      </c>
      <c r="D9" s="74">
        <v>563</v>
      </c>
      <c r="E9" s="74" t="s">
        <v>169</v>
      </c>
      <c r="F9" s="74">
        <v>563</v>
      </c>
      <c r="G9" s="74">
        <v>555</v>
      </c>
      <c r="H9" s="75">
        <v>1.4</v>
      </c>
    </row>
    <row r="11" spans="1:8">
      <c r="A11" s="59" t="s">
        <v>44</v>
      </c>
      <c r="B11" s="59" t="s">
        <v>45</v>
      </c>
      <c r="D11" s="71">
        <v>256</v>
      </c>
      <c r="F11" s="71">
        <v>256</v>
      </c>
      <c r="G11" s="71">
        <v>1400</v>
      </c>
      <c r="H11" s="72">
        <v>-81.7</v>
      </c>
    </row>
    <row r="12" spans="1:8">
      <c r="A12" s="59" t="s">
        <v>44</v>
      </c>
      <c r="B12" s="59" t="s">
        <v>109</v>
      </c>
      <c r="C12" s="71">
        <v>1642</v>
      </c>
      <c r="F12" s="71">
        <v>1642</v>
      </c>
      <c r="G12" s="71">
        <v>254</v>
      </c>
      <c r="H12" s="72">
        <v>547.70000000000005</v>
      </c>
    </row>
    <row r="13" spans="1:8">
      <c r="A13" s="59" t="s">
        <v>44</v>
      </c>
      <c r="B13" s="59" t="s">
        <v>46</v>
      </c>
      <c r="C13" s="71">
        <v>4630</v>
      </c>
      <c r="F13" s="71">
        <v>4630</v>
      </c>
      <c r="G13" s="71">
        <v>5717</v>
      </c>
      <c r="H13" s="72">
        <v>-19</v>
      </c>
    </row>
    <row r="14" spans="1:8">
      <c r="A14" s="59" t="s">
        <v>44</v>
      </c>
      <c r="B14" s="59" t="s">
        <v>47</v>
      </c>
      <c r="C14" s="71">
        <v>242</v>
      </c>
      <c r="D14" s="71">
        <v>2328</v>
      </c>
      <c r="F14" s="71">
        <v>2570</v>
      </c>
      <c r="G14" s="71">
        <v>1571</v>
      </c>
      <c r="H14" s="72">
        <v>63.6</v>
      </c>
    </row>
    <row r="15" spans="1:8">
      <c r="A15" s="59" t="s">
        <v>44</v>
      </c>
      <c r="B15" s="59" t="s">
        <v>48</v>
      </c>
      <c r="D15" s="71">
        <v>629</v>
      </c>
      <c r="F15" s="71">
        <v>629</v>
      </c>
      <c r="G15" s="71">
        <v>497</v>
      </c>
      <c r="H15" s="72">
        <v>26.6</v>
      </c>
    </row>
    <row r="16" spans="1:8">
      <c r="A16" s="59" t="s">
        <v>44</v>
      </c>
      <c r="B16" s="59" t="s">
        <v>49</v>
      </c>
      <c r="D16" s="71">
        <v>2002</v>
      </c>
      <c r="F16" s="71">
        <v>2002</v>
      </c>
      <c r="G16" s="71">
        <v>1391</v>
      </c>
      <c r="H16" s="72">
        <v>43.9</v>
      </c>
    </row>
    <row r="17" spans="1:8">
      <c r="A17" s="59" t="s">
        <v>44</v>
      </c>
      <c r="B17" s="59" t="s">
        <v>50</v>
      </c>
      <c r="C17" s="71">
        <v>105</v>
      </c>
      <c r="D17" s="71">
        <v>4217</v>
      </c>
      <c r="F17" s="71">
        <v>4321</v>
      </c>
      <c r="G17" s="71">
        <v>3912</v>
      </c>
      <c r="H17" s="72">
        <v>10.5</v>
      </c>
    </row>
    <row r="18" spans="1:8">
      <c r="A18" s="59" t="s">
        <v>44</v>
      </c>
      <c r="B18" s="59" t="s">
        <v>158</v>
      </c>
      <c r="D18" s="71">
        <v>96</v>
      </c>
      <c r="F18" s="71">
        <v>96</v>
      </c>
    </row>
    <row r="19" spans="1:8">
      <c r="A19" s="59" t="s">
        <v>44</v>
      </c>
      <c r="B19" s="59" t="s">
        <v>51</v>
      </c>
      <c r="D19" s="71">
        <v>265</v>
      </c>
      <c r="F19" s="71">
        <v>265</v>
      </c>
    </row>
    <row r="20" spans="1:8">
      <c r="A20" s="59" t="s">
        <v>44</v>
      </c>
      <c r="B20" s="59" t="s">
        <v>52</v>
      </c>
      <c r="C20" s="71">
        <v>3751</v>
      </c>
      <c r="D20" s="71">
        <v>5249</v>
      </c>
      <c r="F20" s="71">
        <v>9000</v>
      </c>
      <c r="G20" s="71">
        <v>9107</v>
      </c>
      <c r="H20" s="72">
        <v>-1.2</v>
      </c>
    </row>
    <row r="21" spans="1:8">
      <c r="A21" s="59" t="s">
        <v>44</v>
      </c>
      <c r="B21" s="59" t="s">
        <v>53</v>
      </c>
      <c r="D21" s="71">
        <v>877</v>
      </c>
      <c r="F21" s="71">
        <v>877</v>
      </c>
      <c r="G21" s="71">
        <v>601</v>
      </c>
      <c r="H21" s="72">
        <v>45.9</v>
      </c>
    </row>
    <row r="22" spans="1:8">
      <c r="A22" s="59" t="s">
        <v>44</v>
      </c>
      <c r="B22" s="59" t="s">
        <v>54</v>
      </c>
      <c r="D22" s="71">
        <v>6028</v>
      </c>
      <c r="F22" s="71">
        <v>6028</v>
      </c>
      <c r="G22" s="71">
        <v>4373</v>
      </c>
      <c r="H22" s="72">
        <v>37.9</v>
      </c>
    </row>
    <row r="23" spans="1:8">
      <c r="A23" s="59" t="s">
        <v>44</v>
      </c>
      <c r="B23" s="59" t="s">
        <v>159</v>
      </c>
      <c r="G23" s="71">
        <v>127</v>
      </c>
      <c r="H23" s="72">
        <v>-100</v>
      </c>
    </row>
    <row r="24" spans="1:8">
      <c r="A24" s="59" t="s">
        <v>44</v>
      </c>
      <c r="B24" s="59" t="s">
        <v>55</v>
      </c>
      <c r="D24" s="71">
        <v>423</v>
      </c>
      <c r="F24" s="71">
        <v>423</v>
      </c>
      <c r="G24" s="71">
        <v>219</v>
      </c>
      <c r="H24" s="72">
        <v>93.4</v>
      </c>
    </row>
    <row r="25" spans="1:8">
      <c r="A25" s="59" t="s">
        <v>44</v>
      </c>
      <c r="B25" s="59" t="s">
        <v>56</v>
      </c>
      <c r="D25" s="71">
        <v>919</v>
      </c>
      <c r="F25" s="71">
        <v>919</v>
      </c>
      <c r="G25" s="71">
        <v>835</v>
      </c>
      <c r="H25" s="72">
        <v>10.1</v>
      </c>
    </row>
    <row r="26" spans="1:8">
      <c r="A26" s="59" t="s">
        <v>44</v>
      </c>
      <c r="B26" s="59" t="s">
        <v>57</v>
      </c>
      <c r="D26" s="71">
        <v>518</v>
      </c>
      <c r="F26" s="71">
        <v>518</v>
      </c>
      <c r="G26" s="71">
        <v>836</v>
      </c>
      <c r="H26" s="72">
        <v>-38</v>
      </c>
    </row>
    <row r="27" spans="1:8">
      <c r="A27" s="59" t="s">
        <v>44</v>
      </c>
      <c r="B27" s="59" t="s">
        <v>58</v>
      </c>
      <c r="D27" s="71">
        <v>85</v>
      </c>
      <c r="F27" s="71">
        <v>85</v>
      </c>
      <c r="G27" s="71">
        <v>89</v>
      </c>
      <c r="H27" s="72">
        <v>-3.9</v>
      </c>
    </row>
    <row r="28" spans="1:8">
      <c r="A28" s="59" t="s">
        <v>44</v>
      </c>
      <c r="B28" s="59" t="s">
        <v>160</v>
      </c>
      <c r="D28" s="71">
        <v>112</v>
      </c>
      <c r="F28" s="71">
        <v>112</v>
      </c>
      <c r="G28" s="71">
        <v>102</v>
      </c>
      <c r="H28" s="72">
        <v>9.3000000000000007</v>
      </c>
    </row>
    <row r="29" spans="1:8">
      <c r="A29" s="59" t="s">
        <v>44</v>
      </c>
      <c r="B29" s="59" t="s">
        <v>59</v>
      </c>
      <c r="D29" s="71">
        <v>9842</v>
      </c>
      <c r="F29" s="71">
        <v>9842</v>
      </c>
      <c r="G29" s="71">
        <v>8875</v>
      </c>
      <c r="H29" s="72">
        <v>10.9</v>
      </c>
    </row>
    <row r="30" spans="1:8">
      <c r="A30" s="73" t="s">
        <v>60</v>
      </c>
      <c r="B30" s="73" t="s">
        <v>169</v>
      </c>
      <c r="C30" s="74">
        <v>10370</v>
      </c>
      <c r="D30" s="74">
        <v>33846</v>
      </c>
      <c r="E30" s="74" t="s">
        <v>169</v>
      </c>
      <c r="F30" s="74">
        <v>44216</v>
      </c>
      <c r="G30" s="74">
        <v>39903</v>
      </c>
      <c r="H30" s="75">
        <v>10.8</v>
      </c>
    </row>
    <row r="32" spans="1:8">
      <c r="A32" s="59" t="s">
        <v>61</v>
      </c>
      <c r="B32" s="59" t="s">
        <v>62</v>
      </c>
      <c r="D32" s="71">
        <v>172</v>
      </c>
      <c r="F32" s="71">
        <v>172</v>
      </c>
      <c r="G32" s="71">
        <v>154</v>
      </c>
      <c r="H32" s="72">
        <v>12.2</v>
      </c>
    </row>
    <row r="33" spans="1:8">
      <c r="A33" s="59" t="s">
        <v>61</v>
      </c>
      <c r="B33" s="59" t="s">
        <v>161</v>
      </c>
      <c r="D33" s="71">
        <v>78</v>
      </c>
      <c r="F33" s="71">
        <v>78</v>
      </c>
    </row>
    <row r="34" spans="1:8">
      <c r="A34" s="73" t="s">
        <v>63</v>
      </c>
      <c r="B34" s="73" t="s">
        <v>169</v>
      </c>
      <c r="C34" s="74" t="s">
        <v>169</v>
      </c>
      <c r="D34" s="74">
        <v>251</v>
      </c>
      <c r="E34" s="74" t="s">
        <v>169</v>
      </c>
      <c r="F34" s="74">
        <v>251</v>
      </c>
      <c r="G34" s="74">
        <v>154</v>
      </c>
      <c r="H34" s="75">
        <v>63.2</v>
      </c>
    </row>
    <row r="36" spans="1:8">
      <c r="A36" s="59" t="s">
        <v>64</v>
      </c>
      <c r="B36" s="59" t="s">
        <v>65</v>
      </c>
      <c r="D36" s="71">
        <v>1943</v>
      </c>
      <c r="F36" s="71">
        <v>1943</v>
      </c>
      <c r="G36" s="71">
        <v>72</v>
      </c>
      <c r="H36" s="72">
        <v>2599.6</v>
      </c>
    </row>
    <row r="37" spans="1:8">
      <c r="A37" s="73" t="s">
        <v>66</v>
      </c>
      <c r="B37" s="73" t="s">
        <v>169</v>
      </c>
      <c r="C37" s="74" t="s">
        <v>169</v>
      </c>
      <c r="D37" s="74">
        <v>1943</v>
      </c>
      <c r="E37" s="74" t="s">
        <v>169</v>
      </c>
      <c r="F37" s="74">
        <v>1943</v>
      </c>
      <c r="G37" s="74">
        <v>72</v>
      </c>
      <c r="H37" s="75">
        <v>2599.6</v>
      </c>
    </row>
    <row r="39" spans="1:8">
      <c r="A39" s="59" t="s">
        <v>67</v>
      </c>
      <c r="B39" s="59" t="s">
        <v>68</v>
      </c>
      <c r="D39" s="71">
        <v>1233</v>
      </c>
      <c r="F39" s="71">
        <v>1233</v>
      </c>
      <c r="G39" s="71">
        <v>384</v>
      </c>
      <c r="H39" s="72">
        <v>220.8</v>
      </c>
    </row>
    <row r="40" spans="1:8">
      <c r="A40" s="59" t="s">
        <v>67</v>
      </c>
      <c r="B40" s="59" t="s">
        <v>108</v>
      </c>
      <c r="D40" s="71">
        <v>434</v>
      </c>
      <c r="F40" s="71">
        <v>434</v>
      </c>
      <c r="G40" s="71">
        <v>257</v>
      </c>
      <c r="H40" s="72">
        <v>69.099999999999994</v>
      </c>
    </row>
    <row r="41" spans="1:8">
      <c r="A41" s="59" t="s">
        <v>67</v>
      </c>
      <c r="B41" s="59" t="s">
        <v>162</v>
      </c>
      <c r="D41" s="71">
        <v>1188</v>
      </c>
      <c r="F41" s="71">
        <v>1188</v>
      </c>
      <c r="G41" s="71">
        <v>717</v>
      </c>
      <c r="H41" s="72">
        <v>65.7</v>
      </c>
    </row>
    <row r="42" spans="1:8">
      <c r="A42" s="73" t="s">
        <v>69</v>
      </c>
      <c r="B42" s="73" t="s">
        <v>169</v>
      </c>
      <c r="C42" s="74" t="s">
        <v>169</v>
      </c>
      <c r="D42" s="74">
        <v>2855</v>
      </c>
      <c r="E42" s="74" t="s">
        <v>169</v>
      </c>
      <c r="F42" s="74">
        <v>2855</v>
      </c>
      <c r="G42" s="74">
        <v>1358</v>
      </c>
      <c r="H42" s="75">
        <v>110.2</v>
      </c>
    </row>
    <row r="44" spans="1:8">
      <c r="A44" s="59" t="s">
        <v>70</v>
      </c>
      <c r="B44" s="59" t="s">
        <v>170</v>
      </c>
      <c r="D44" s="71">
        <v>72</v>
      </c>
      <c r="F44" s="71">
        <v>72</v>
      </c>
    </row>
    <row r="45" spans="1:8">
      <c r="A45" s="59" t="s">
        <v>70</v>
      </c>
      <c r="B45" s="59" t="s">
        <v>71</v>
      </c>
      <c r="D45" s="71">
        <v>71</v>
      </c>
      <c r="F45" s="71">
        <v>71</v>
      </c>
    </row>
    <row r="46" spans="1:8">
      <c r="A46" s="59" t="s">
        <v>70</v>
      </c>
      <c r="B46" s="59" t="s">
        <v>72</v>
      </c>
      <c r="D46" s="71">
        <v>2832</v>
      </c>
      <c r="F46" s="71">
        <v>2832</v>
      </c>
      <c r="G46" s="71">
        <v>3116</v>
      </c>
      <c r="H46" s="72">
        <v>-9.1</v>
      </c>
    </row>
    <row r="47" spans="1:8">
      <c r="A47" s="73" t="s">
        <v>73</v>
      </c>
      <c r="B47" s="73" t="s">
        <v>169</v>
      </c>
      <c r="C47" s="74" t="s">
        <v>169</v>
      </c>
      <c r="D47" s="74">
        <v>2974</v>
      </c>
      <c r="E47" s="74" t="s">
        <v>169</v>
      </c>
      <c r="F47" s="74">
        <v>2974</v>
      </c>
      <c r="G47" s="74">
        <v>3116</v>
      </c>
      <c r="H47" s="75">
        <v>-4.5</v>
      </c>
    </row>
    <row r="49" spans="1:8">
      <c r="A49" s="59" t="s">
        <v>74</v>
      </c>
      <c r="B49" s="59" t="s">
        <v>75</v>
      </c>
      <c r="C49" s="71">
        <v>39215</v>
      </c>
      <c r="D49" s="71">
        <v>17953</v>
      </c>
      <c r="F49" s="71">
        <v>57168</v>
      </c>
      <c r="G49" s="71">
        <v>45036</v>
      </c>
      <c r="H49" s="72">
        <v>26.9</v>
      </c>
    </row>
    <row r="50" spans="1:8">
      <c r="A50" s="59" t="s">
        <v>74</v>
      </c>
      <c r="B50" s="59" t="s">
        <v>76</v>
      </c>
      <c r="C50" s="71">
        <v>1</v>
      </c>
      <c r="D50" s="71">
        <v>1251</v>
      </c>
      <c r="F50" s="71">
        <v>1253</v>
      </c>
      <c r="G50" s="71">
        <v>1095</v>
      </c>
      <c r="H50" s="72">
        <v>14.4</v>
      </c>
    </row>
    <row r="51" spans="1:8">
      <c r="A51" s="59" t="s">
        <v>74</v>
      </c>
      <c r="B51" s="59" t="s">
        <v>133</v>
      </c>
      <c r="C51" s="71">
        <v>49</v>
      </c>
      <c r="D51" s="71">
        <v>68</v>
      </c>
      <c r="F51" s="71">
        <v>117</v>
      </c>
      <c r="G51" s="71">
        <v>51</v>
      </c>
      <c r="H51" s="72">
        <v>126.7</v>
      </c>
    </row>
    <row r="52" spans="1:8">
      <c r="A52" s="73" t="s">
        <v>77</v>
      </c>
      <c r="B52" s="73" t="s">
        <v>169</v>
      </c>
      <c r="C52" s="74">
        <v>39265</v>
      </c>
      <c r="D52" s="74">
        <v>19272</v>
      </c>
      <c r="E52" s="74" t="s">
        <v>169</v>
      </c>
      <c r="F52" s="74">
        <v>58537</v>
      </c>
      <c r="G52" s="74">
        <v>46183</v>
      </c>
      <c r="H52" s="75">
        <v>26.8</v>
      </c>
    </row>
    <row r="54" spans="1:8">
      <c r="A54" s="59" t="s">
        <v>78</v>
      </c>
      <c r="B54" s="59" t="s">
        <v>79</v>
      </c>
      <c r="C54" s="71">
        <v>1321</v>
      </c>
      <c r="D54" s="71">
        <v>1656</v>
      </c>
      <c r="F54" s="71">
        <v>2977</v>
      </c>
      <c r="G54" s="71">
        <v>4583</v>
      </c>
      <c r="H54" s="72">
        <v>-35</v>
      </c>
    </row>
    <row r="55" spans="1:8">
      <c r="A55" s="73" t="s">
        <v>80</v>
      </c>
      <c r="B55" s="73" t="s">
        <v>169</v>
      </c>
      <c r="C55" s="74">
        <v>1321</v>
      </c>
      <c r="D55" s="74">
        <v>1656</v>
      </c>
      <c r="E55" s="74" t="s">
        <v>169</v>
      </c>
      <c r="F55" s="74">
        <v>2977</v>
      </c>
      <c r="G55" s="74">
        <v>4583</v>
      </c>
      <c r="H55" s="75">
        <v>-35</v>
      </c>
    </row>
    <row r="57" spans="1:8">
      <c r="A57" s="59" t="s">
        <v>171</v>
      </c>
      <c r="B57" s="59" t="s">
        <v>172</v>
      </c>
      <c r="D57" s="71">
        <v>33</v>
      </c>
      <c r="F57" s="71">
        <v>33</v>
      </c>
    </row>
    <row r="58" spans="1:8">
      <c r="A58" s="73" t="s">
        <v>173</v>
      </c>
      <c r="B58" s="73" t="s">
        <v>169</v>
      </c>
      <c r="C58" s="74" t="s">
        <v>169</v>
      </c>
      <c r="D58" s="74">
        <v>33</v>
      </c>
      <c r="E58" s="74" t="s">
        <v>169</v>
      </c>
      <c r="F58" s="74">
        <v>33</v>
      </c>
      <c r="G58" s="74" t="s">
        <v>169</v>
      </c>
      <c r="H58" s="75" t="s">
        <v>169</v>
      </c>
    </row>
    <row r="60" spans="1:8">
      <c r="A60" s="59" t="s">
        <v>81</v>
      </c>
      <c r="B60" s="59" t="s">
        <v>163</v>
      </c>
      <c r="D60" s="71">
        <v>237</v>
      </c>
      <c r="F60" s="71">
        <v>237</v>
      </c>
    </row>
    <row r="61" spans="1:8">
      <c r="A61" s="59" t="s">
        <v>81</v>
      </c>
      <c r="B61" s="59" t="s">
        <v>82</v>
      </c>
      <c r="C61" s="71">
        <v>2166</v>
      </c>
      <c r="D61" s="71">
        <v>24420</v>
      </c>
      <c r="F61" s="71">
        <v>26586</v>
      </c>
      <c r="G61" s="71">
        <v>22474</v>
      </c>
      <c r="H61" s="72">
        <v>18.3</v>
      </c>
    </row>
    <row r="62" spans="1:8">
      <c r="A62" s="59" t="s">
        <v>81</v>
      </c>
      <c r="B62" s="59" t="s">
        <v>164</v>
      </c>
      <c r="D62" s="71">
        <v>173</v>
      </c>
      <c r="F62" s="71">
        <v>173</v>
      </c>
    </row>
    <row r="63" spans="1:8">
      <c r="A63" s="59" t="s">
        <v>81</v>
      </c>
      <c r="B63" s="59" t="s">
        <v>166</v>
      </c>
      <c r="D63" s="71">
        <v>196</v>
      </c>
      <c r="F63" s="71">
        <v>196</v>
      </c>
    </row>
    <row r="64" spans="1:8">
      <c r="A64" s="59" t="s">
        <v>81</v>
      </c>
      <c r="B64" s="59" t="s">
        <v>83</v>
      </c>
      <c r="D64" s="71">
        <v>4511</v>
      </c>
      <c r="F64" s="71">
        <v>4511</v>
      </c>
      <c r="G64" s="71">
        <v>5122</v>
      </c>
      <c r="H64" s="72">
        <v>-11.9</v>
      </c>
    </row>
    <row r="65" spans="1:8">
      <c r="A65" s="59" t="s">
        <v>81</v>
      </c>
      <c r="B65" s="59" t="s">
        <v>84</v>
      </c>
      <c r="D65" s="71">
        <v>135</v>
      </c>
      <c r="F65" s="71">
        <v>135</v>
      </c>
      <c r="G65" s="71">
        <v>71</v>
      </c>
      <c r="H65" s="72">
        <v>88.4</v>
      </c>
    </row>
    <row r="66" spans="1:8">
      <c r="A66" s="59" t="s">
        <v>81</v>
      </c>
      <c r="B66" s="59" t="s">
        <v>107</v>
      </c>
      <c r="D66" s="71">
        <v>133</v>
      </c>
      <c r="F66" s="71">
        <v>133</v>
      </c>
      <c r="G66" s="71">
        <v>63</v>
      </c>
      <c r="H66" s="72">
        <v>111</v>
      </c>
    </row>
    <row r="67" spans="1:8">
      <c r="A67" s="59" t="s">
        <v>81</v>
      </c>
      <c r="B67" s="59" t="s">
        <v>85</v>
      </c>
      <c r="D67" s="71">
        <v>1679</v>
      </c>
      <c r="F67" s="71">
        <v>1679</v>
      </c>
      <c r="G67" s="71">
        <v>4093</v>
      </c>
      <c r="H67" s="72">
        <v>-59</v>
      </c>
    </row>
    <row r="68" spans="1:8">
      <c r="A68" s="73" t="s">
        <v>86</v>
      </c>
      <c r="B68" s="73" t="s">
        <v>169</v>
      </c>
      <c r="C68" s="74">
        <v>2166</v>
      </c>
      <c r="D68" s="74">
        <v>31482</v>
      </c>
      <c r="E68" s="74" t="s">
        <v>169</v>
      </c>
      <c r="F68" s="74">
        <v>33648</v>
      </c>
      <c r="G68" s="74">
        <v>31824</v>
      </c>
      <c r="H68" s="75">
        <v>5.7</v>
      </c>
    </row>
    <row r="70" spans="1:8">
      <c r="A70" s="59" t="s">
        <v>87</v>
      </c>
      <c r="B70" s="59" t="s">
        <v>88</v>
      </c>
      <c r="D70" s="71">
        <v>455</v>
      </c>
      <c r="F70" s="71">
        <v>455</v>
      </c>
      <c r="G70" s="71">
        <v>304</v>
      </c>
      <c r="H70" s="72">
        <v>49.4</v>
      </c>
    </row>
    <row r="71" spans="1:8">
      <c r="A71" s="59" t="s">
        <v>87</v>
      </c>
      <c r="B71" s="59" t="s">
        <v>89</v>
      </c>
      <c r="D71" s="71">
        <v>100</v>
      </c>
      <c r="F71" s="71">
        <v>100</v>
      </c>
      <c r="G71" s="71">
        <v>211</v>
      </c>
      <c r="H71" s="72">
        <v>-52.8</v>
      </c>
    </row>
    <row r="72" spans="1:8">
      <c r="A72" s="59" t="s">
        <v>87</v>
      </c>
      <c r="B72" s="59" t="s">
        <v>165</v>
      </c>
      <c r="D72" s="71">
        <v>517</v>
      </c>
      <c r="F72" s="71">
        <v>517</v>
      </c>
      <c r="G72" s="71">
        <v>180</v>
      </c>
      <c r="H72" s="72">
        <v>187.2</v>
      </c>
    </row>
    <row r="73" spans="1:8">
      <c r="A73" s="73" t="s">
        <v>90</v>
      </c>
      <c r="B73" s="73" t="s">
        <v>169</v>
      </c>
      <c r="C73" s="74" t="s">
        <v>169</v>
      </c>
      <c r="D73" s="74">
        <v>1071</v>
      </c>
      <c r="E73" s="74" t="s">
        <v>169</v>
      </c>
      <c r="F73" s="74">
        <v>1071</v>
      </c>
      <c r="G73" s="74">
        <v>696</v>
      </c>
      <c r="H73" s="75">
        <v>54</v>
      </c>
    </row>
    <row r="75" spans="1:8">
      <c r="A75" s="73" t="s">
        <v>91</v>
      </c>
      <c r="B75" s="73" t="s">
        <v>169</v>
      </c>
      <c r="C75" s="74">
        <v>53122</v>
      </c>
      <c r="D75" s="74">
        <v>95946</v>
      </c>
      <c r="E75" s="74" t="s">
        <v>169</v>
      </c>
      <c r="F75" s="74">
        <v>149068</v>
      </c>
      <c r="G75" s="74">
        <v>128443</v>
      </c>
      <c r="H75" s="75">
        <v>16.100000000000001</v>
      </c>
    </row>
    <row r="77" spans="1:8">
      <c r="A77" s="76" t="s">
        <v>92</v>
      </c>
      <c r="B77" s="66"/>
      <c r="C77" s="66"/>
      <c r="D77" s="66"/>
      <c r="E77" s="66"/>
      <c r="F77" s="66"/>
      <c r="G77" s="66"/>
      <c r="H77" s="66"/>
    </row>
    <row r="78" spans="1:8">
      <c r="A78" s="77" t="s">
        <v>93</v>
      </c>
      <c r="B78" s="66"/>
      <c r="C78" s="66"/>
      <c r="D78" s="66"/>
      <c r="E78" s="66"/>
      <c r="F78" s="66"/>
      <c r="G78" s="66"/>
      <c r="H78" s="66"/>
    </row>
    <row r="79" spans="1:8">
      <c r="A79" s="76" t="s">
        <v>96</v>
      </c>
      <c r="B79" s="66"/>
      <c r="C79" s="66"/>
      <c r="D79" s="66"/>
      <c r="E79" s="66"/>
      <c r="F79" s="66"/>
      <c r="G79" s="66"/>
      <c r="H79" s="66"/>
    </row>
    <row r="80" spans="1:8">
      <c r="A80" s="77" t="s">
        <v>174</v>
      </c>
      <c r="B80" s="66"/>
      <c r="C80" s="66"/>
      <c r="D80" s="66"/>
      <c r="E80" s="66"/>
      <c r="F80" s="66"/>
      <c r="G80" s="66"/>
      <c r="H80" s="66"/>
    </row>
  </sheetData>
  <mergeCells count="7">
    <mergeCell ref="A77:H77"/>
    <mergeCell ref="A78:H78"/>
    <mergeCell ref="A79:H79"/>
    <mergeCell ref="A80:H80"/>
    <mergeCell ref="A1:H1"/>
    <mergeCell ref="A2:H2"/>
    <mergeCell ref="A3:H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80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3.2"/>
  <cols>
    <col min="1" max="1" width="17.6640625" customWidth="1"/>
    <col min="2" max="2" width="22.33203125" bestFit="1" customWidth="1"/>
    <col min="3" max="5" width="11.88671875" bestFit="1" customWidth="1"/>
    <col min="6" max="8" width="9.6640625" bestFit="1" customWidth="1"/>
  </cols>
  <sheetData>
    <row r="1" spans="1:9" ht="13.8">
      <c r="A1" s="65" t="s">
        <v>27</v>
      </c>
      <c r="B1" s="66"/>
      <c r="C1" s="66"/>
      <c r="D1" s="66"/>
      <c r="E1" s="66"/>
      <c r="F1" s="66"/>
      <c r="G1" s="66"/>
      <c r="H1" s="66"/>
      <c r="I1" s="66"/>
    </row>
    <row r="2" spans="1:9" ht="13.8">
      <c r="A2" s="78" t="s">
        <v>97</v>
      </c>
      <c r="B2" s="66"/>
      <c r="C2" s="66"/>
      <c r="D2" s="66"/>
      <c r="E2" s="66"/>
      <c r="F2" s="66"/>
      <c r="G2" s="66"/>
      <c r="H2" s="66"/>
      <c r="I2" s="66"/>
    </row>
    <row r="3" spans="1:9">
      <c r="A3" s="68" t="s">
        <v>168</v>
      </c>
      <c r="B3" s="66"/>
      <c r="C3" s="66"/>
      <c r="D3" s="66"/>
      <c r="E3" s="66"/>
      <c r="F3" s="66"/>
      <c r="G3" s="66"/>
      <c r="H3" s="66"/>
      <c r="I3" s="66"/>
    </row>
    <row r="5" spans="1:9" ht="40.200000000000003" thickBot="1">
      <c r="A5" s="69" t="s">
        <v>32</v>
      </c>
      <c r="B5" s="69" t="s">
        <v>33</v>
      </c>
      <c r="C5" s="70" t="s">
        <v>121</v>
      </c>
      <c r="D5" s="70" t="s">
        <v>120</v>
      </c>
      <c r="E5" s="70" t="s">
        <v>119</v>
      </c>
      <c r="F5" s="70" t="s">
        <v>118</v>
      </c>
      <c r="G5" s="70" t="s">
        <v>38</v>
      </c>
      <c r="H5" s="70" t="s">
        <v>111</v>
      </c>
      <c r="I5" s="70" t="s">
        <v>110</v>
      </c>
    </row>
    <row r="6" spans="1:9">
      <c r="A6" s="59" t="s">
        <v>39</v>
      </c>
      <c r="B6" s="59" t="s">
        <v>40</v>
      </c>
      <c r="H6" s="71">
        <v>57</v>
      </c>
      <c r="I6" s="72">
        <v>-100</v>
      </c>
    </row>
    <row r="7" spans="1:9">
      <c r="A7" s="59" t="s">
        <v>39</v>
      </c>
      <c r="B7" s="59" t="s">
        <v>41</v>
      </c>
      <c r="E7" s="71">
        <v>39</v>
      </c>
      <c r="F7" s="71">
        <v>19</v>
      </c>
      <c r="G7" s="71">
        <v>59</v>
      </c>
      <c r="H7" s="71">
        <v>39</v>
      </c>
      <c r="I7" s="72">
        <v>50.5</v>
      </c>
    </row>
    <row r="8" spans="1:9">
      <c r="A8" s="59" t="s">
        <v>39</v>
      </c>
      <c r="B8" s="59" t="s">
        <v>42</v>
      </c>
      <c r="E8" s="71">
        <v>38</v>
      </c>
      <c r="F8" s="71">
        <v>30</v>
      </c>
      <c r="G8" s="71">
        <v>68</v>
      </c>
      <c r="H8" s="71">
        <v>39</v>
      </c>
      <c r="I8" s="72">
        <v>73.599999999999994</v>
      </c>
    </row>
    <row r="9" spans="1:9">
      <c r="A9" s="73" t="s">
        <v>43</v>
      </c>
      <c r="B9" s="73" t="s">
        <v>169</v>
      </c>
      <c r="C9" s="74" t="s">
        <v>169</v>
      </c>
      <c r="D9" s="74" t="s">
        <v>169</v>
      </c>
      <c r="E9" s="74">
        <v>77</v>
      </c>
      <c r="F9" s="74">
        <v>49</v>
      </c>
      <c r="G9" s="74">
        <v>126</v>
      </c>
      <c r="H9" s="74">
        <v>135</v>
      </c>
      <c r="I9" s="75">
        <v>-6.5</v>
      </c>
    </row>
    <row r="11" spans="1:9">
      <c r="A11" s="59" t="s">
        <v>44</v>
      </c>
      <c r="B11" s="59" t="s">
        <v>45</v>
      </c>
      <c r="E11" s="71">
        <v>58</v>
      </c>
      <c r="G11" s="71">
        <v>58</v>
      </c>
      <c r="H11" s="71">
        <v>406</v>
      </c>
      <c r="I11" s="72">
        <v>-85.6</v>
      </c>
    </row>
    <row r="12" spans="1:9">
      <c r="A12" s="59" t="s">
        <v>44</v>
      </c>
      <c r="B12" s="59" t="s">
        <v>109</v>
      </c>
      <c r="C12" s="71">
        <v>76</v>
      </c>
      <c r="D12" s="71">
        <v>36</v>
      </c>
      <c r="G12" s="71">
        <v>112</v>
      </c>
      <c r="H12" s="71">
        <v>43</v>
      </c>
      <c r="I12" s="72">
        <v>157.69999999999999</v>
      </c>
    </row>
    <row r="13" spans="1:9">
      <c r="A13" s="59" t="s">
        <v>44</v>
      </c>
      <c r="B13" s="59" t="s">
        <v>46</v>
      </c>
      <c r="C13" s="71">
        <v>134</v>
      </c>
      <c r="D13" s="71">
        <v>634</v>
      </c>
      <c r="E13" s="71">
        <v>144</v>
      </c>
      <c r="G13" s="71">
        <v>911</v>
      </c>
      <c r="H13" s="71">
        <v>926</v>
      </c>
      <c r="I13" s="72">
        <v>-1.5</v>
      </c>
    </row>
    <row r="14" spans="1:9">
      <c r="A14" s="59" t="s">
        <v>44</v>
      </c>
      <c r="B14" s="59" t="s">
        <v>47</v>
      </c>
      <c r="E14" s="71">
        <v>215</v>
      </c>
      <c r="F14" s="71">
        <v>318</v>
      </c>
      <c r="G14" s="71">
        <v>533</v>
      </c>
      <c r="H14" s="71">
        <v>369</v>
      </c>
      <c r="I14" s="72">
        <v>44.3</v>
      </c>
    </row>
    <row r="15" spans="1:9">
      <c r="A15" s="59" t="s">
        <v>44</v>
      </c>
      <c r="B15" s="59" t="s">
        <v>48</v>
      </c>
      <c r="F15" s="71">
        <v>137</v>
      </c>
      <c r="G15" s="71">
        <v>137</v>
      </c>
      <c r="H15" s="71">
        <v>117</v>
      </c>
      <c r="I15" s="72">
        <v>17.3</v>
      </c>
    </row>
    <row r="16" spans="1:9">
      <c r="A16" s="59" t="s">
        <v>44</v>
      </c>
      <c r="B16" s="59" t="s">
        <v>49</v>
      </c>
      <c r="D16" s="71">
        <v>19</v>
      </c>
      <c r="E16" s="71">
        <v>292</v>
      </c>
      <c r="F16" s="71">
        <v>173</v>
      </c>
      <c r="G16" s="71">
        <v>484</v>
      </c>
      <c r="H16" s="71">
        <v>326</v>
      </c>
      <c r="I16" s="72">
        <v>48.6</v>
      </c>
    </row>
    <row r="17" spans="1:9">
      <c r="A17" s="59" t="s">
        <v>44</v>
      </c>
      <c r="B17" s="59" t="s">
        <v>50</v>
      </c>
      <c r="D17" s="71">
        <v>369</v>
      </c>
      <c r="E17" s="71">
        <v>77</v>
      </c>
      <c r="F17" s="71">
        <v>558</v>
      </c>
      <c r="G17" s="71">
        <v>1003</v>
      </c>
      <c r="H17" s="71">
        <v>1055</v>
      </c>
      <c r="I17" s="72">
        <v>-4.9000000000000004</v>
      </c>
    </row>
    <row r="18" spans="1:9">
      <c r="A18" s="59" t="s">
        <v>44</v>
      </c>
      <c r="B18" s="59" t="s">
        <v>158</v>
      </c>
      <c r="F18" s="71">
        <v>19</v>
      </c>
      <c r="G18" s="71">
        <v>19</v>
      </c>
    </row>
    <row r="19" spans="1:9">
      <c r="A19" s="59" t="s">
        <v>44</v>
      </c>
      <c r="B19" s="59" t="s">
        <v>51</v>
      </c>
      <c r="D19" s="71">
        <v>20</v>
      </c>
      <c r="E19" s="71">
        <v>58</v>
      </c>
      <c r="G19" s="71">
        <v>78</v>
      </c>
    </row>
    <row r="20" spans="1:9">
      <c r="A20" s="59" t="s">
        <v>44</v>
      </c>
      <c r="B20" s="59" t="s">
        <v>52</v>
      </c>
      <c r="C20" s="71">
        <v>165</v>
      </c>
      <c r="D20" s="71">
        <v>288</v>
      </c>
      <c r="E20" s="71">
        <v>676</v>
      </c>
      <c r="F20" s="71">
        <v>272</v>
      </c>
      <c r="G20" s="71">
        <v>1400</v>
      </c>
      <c r="H20" s="71">
        <v>1389</v>
      </c>
      <c r="I20" s="72">
        <v>0.8</v>
      </c>
    </row>
    <row r="21" spans="1:9">
      <c r="A21" s="59" t="s">
        <v>44</v>
      </c>
      <c r="B21" s="59" t="s">
        <v>53</v>
      </c>
      <c r="D21" s="71">
        <v>117</v>
      </c>
      <c r="E21" s="71">
        <v>59</v>
      </c>
      <c r="G21" s="71">
        <v>176</v>
      </c>
      <c r="H21" s="71">
        <v>118</v>
      </c>
      <c r="I21" s="72">
        <v>49.5</v>
      </c>
    </row>
    <row r="22" spans="1:9">
      <c r="A22" s="59" t="s">
        <v>44</v>
      </c>
      <c r="B22" s="59" t="s">
        <v>54</v>
      </c>
      <c r="D22" s="71">
        <v>59</v>
      </c>
      <c r="E22" s="71">
        <v>292</v>
      </c>
      <c r="F22" s="71">
        <v>921</v>
      </c>
      <c r="G22" s="71">
        <v>1271</v>
      </c>
      <c r="H22" s="71">
        <v>953</v>
      </c>
      <c r="I22" s="72">
        <v>33.4</v>
      </c>
    </row>
    <row r="23" spans="1:9">
      <c r="A23" s="59" t="s">
        <v>44</v>
      </c>
      <c r="B23" s="59" t="s">
        <v>159</v>
      </c>
      <c r="H23" s="71">
        <v>19</v>
      </c>
      <c r="I23" s="72">
        <v>-100</v>
      </c>
    </row>
    <row r="24" spans="1:9">
      <c r="A24" s="59" t="s">
        <v>44</v>
      </c>
      <c r="B24" s="59" t="s">
        <v>55</v>
      </c>
      <c r="F24" s="71">
        <v>79</v>
      </c>
      <c r="G24" s="71">
        <v>79</v>
      </c>
      <c r="H24" s="71">
        <v>39</v>
      </c>
      <c r="I24" s="72">
        <v>100.6</v>
      </c>
    </row>
    <row r="25" spans="1:9">
      <c r="A25" s="59" t="s">
        <v>44</v>
      </c>
      <c r="B25" s="59" t="s">
        <v>56</v>
      </c>
      <c r="E25" s="71">
        <v>40</v>
      </c>
      <c r="F25" s="71">
        <v>157</v>
      </c>
      <c r="G25" s="71">
        <v>197</v>
      </c>
      <c r="H25" s="71">
        <v>233</v>
      </c>
      <c r="I25" s="72">
        <v>-15.5</v>
      </c>
    </row>
    <row r="26" spans="1:9">
      <c r="A26" s="59" t="s">
        <v>44</v>
      </c>
      <c r="B26" s="59" t="s">
        <v>57</v>
      </c>
      <c r="D26" s="71">
        <v>39</v>
      </c>
      <c r="F26" s="71">
        <v>19</v>
      </c>
      <c r="G26" s="71">
        <v>58</v>
      </c>
      <c r="H26" s="71">
        <v>78</v>
      </c>
      <c r="I26" s="72">
        <v>-24.8</v>
      </c>
    </row>
    <row r="27" spans="1:9">
      <c r="A27" s="59" t="s">
        <v>44</v>
      </c>
      <c r="B27" s="59" t="s">
        <v>58</v>
      </c>
      <c r="D27" s="71">
        <v>19</v>
      </c>
      <c r="G27" s="71">
        <v>19</v>
      </c>
      <c r="H27" s="71">
        <v>19</v>
      </c>
      <c r="I27" s="72">
        <v>-3.2</v>
      </c>
    </row>
    <row r="28" spans="1:9">
      <c r="A28" s="59" t="s">
        <v>44</v>
      </c>
      <c r="B28" s="59" t="s">
        <v>160</v>
      </c>
      <c r="E28" s="71">
        <v>19</v>
      </c>
      <c r="G28" s="71">
        <v>19</v>
      </c>
      <c r="H28" s="71">
        <v>19</v>
      </c>
      <c r="I28" s="72">
        <v>-0.6</v>
      </c>
    </row>
    <row r="29" spans="1:9">
      <c r="A29" s="59" t="s">
        <v>44</v>
      </c>
      <c r="B29" s="59" t="s">
        <v>59</v>
      </c>
      <c r="C29" s="71">
        <v>8</v>
      </c>
      <c r="D29" s="71">
        <v>335</v>
      </c>
      <c r="E29" s="71">
        <v>559</v>
      </c>
      <c r="F29" s="71">
        <v>1267</v>
      </c>
      <c r="G29" s="71">
        <v>2168</v>
      </c>
      <c r="H29" s="71">
        <v>2207</v>
      </c>
      <c r="I29" s="72">
        <v>-1.8</v>
      </c>
    </row>
    <row r="30" spans="1:9">
      <c r="A30" s="73" t="s">
        <v>60</v>
      </c>
      <c r="B30" s="73" t="s">
        <v>169</v>
      </c>
      <c r="C30" s="74">
        <v>381</v>
      </c>
      <c r="D30" s="74">
        <v>1934</v>
      </c>
      <c r="E30" s="74">
        <v>2489</v>
      </c>
      <c r="F30" s="74">
        <v>3920</v>
      </c>
      <c r="G30" s="74">
        <v>8724</v>
      </c>
      <c r="H30" s="74">
        <v>8318</v>
      </c>
      <c r="I30" s="75">
        <v>4.9000000000000004</v>
      </c>
    </row>
    <row r="32" spans="1:9">
      <c r="A32" s="59" t="s">
        <v>61</v>
      </c>
      <c r="B32" s="59" t="s">
        <v>62</v>
      </c>
      <c r="E32" s="71">
        <v>39</v>
      </c>
      <c r="G32" s="71">
        <v>39</v>
      </c>
      <c r="H32" s="71">
        <v>39</v>
      </c>
      <c r="I32" s="72">
        <v>1.6</v>
      </c>
    </row>
    <row r="33" spans="1:9">
      <c r="A33" s="59" t="s">
        <v>61</v>
      </c>
      <c r="B33" s="59" t="s">
        <v>161</v>
      </c>
      <c r="D33" s="71">
        <v>19</v>
      </c>
      <c r="G33" s="71">
        <v>19</v>
      </c>
    </row>
    <row r="34" spans="1:9">
      <c r="A34" s="73" t="s">
        <v>63</v>
      </c>
      <c r="B34" s="73" t="s">
        <v>169</v>
      </c>
      <c r="C34" s="74" t="s">
        <v>169</v>
      </c>
      <c r="D34" s="74">
        <v>19</v>
      </c>
      <c r="E34" s="74">
        <v>39</v>
      </c>
      <c r="F34" s="74" t="s">
        <v>169</v>
      </c>
      <c r="G34" s="74">
        <v>58</v>
      </c>
      <c r="H34" s="74">
        <v>39</v>
      </c>
      <c r="I34" s="75">
        <v>51</v>
      </c>
    </row>
    <row r="36" spans="1:9">
      <c r="A36" s="59" t="s">
        <v>64</v>
      </c>
      <c r="B36" s="59" t="s">
        <v>65</v>
      </c>
      <c r="E36" s="71">
        <v>236</v>
      </c>
      <c r="F36" s="71">
        <v>235</v>
      </c>
      <c r="G36" s="71">
        <v>470</v>
      </c>
      <c r="H36" s="71">
        <v>19</v>
      </c>
      <c r="I36" s="72">
        <v>2371.8000000000002</v>
      </c>
    </row>
    <row r="37" spans="1:9">
      <c r="A37" s="73" t="s">
        <v>66</v>
      </c>
      <c r="B37" s="73" t="s">
        <v>169</v>
      </c>
      <c r="C37" s="74" t="s">
        <v>169</v>
      </c>
      <c r="D37" s="74" t="s">
        <v>169</v>
      </c>
      <c r="E37" s="74">
        <v>236</v>
      </c>
      <c r="F37" s="74">
        <v>235</v>
      </c>
      <c r="G37" s="74">
        <v>470</v>
      </c>
      <c r="H37" s="74">
        <v>19</v>
      </c>
      <c r="I37" s="75">
        <v>2371.8000000000002</v>
      </c>
    </row>
    <row r="39" spans="1:9">
      <c r="A39" s="59" t="s">
        <v>67</v>
      </c>
      <c r="B39" s="59" t="s">
        <v>68</v>
      </c>
      <c r="F39" s="71">
        <v>294</v>
      </c>
      <c r="G39" s="71">
        <v>294</v>
      </c>
      <c r="H39" s="71">
        <v>111</v>
      </c>
      <c r="I39" s="72">
        <v>165.4</v>
      </c>
    </row>
    <row r="40" spans="1:9">
      <c r="A40" s="59" t="s">
        <v>67</v>
      </c>
      <c r="B40" s="59" t="s">
        <v>108</v>
      </c>
      <c r="E40" s="71">
        <v>58</v>
      </c>
      <c r="F40" s="71">
        <v>20</v>
      </c>
      <c r="G40" s="71">
        <v>78</v>
      </c>
      <c r="H40" s="71">
        <v>38</v>
      </c>
      <c r="I40" s="72">
        <v>103.6</v>
      </c>
    </row>
    <row r="41" spans="1:9">
      <c r="A41" s="59" t="s">
        <v>67</v>
      </c>
      <c r="B41" s="59" t="s">
        <v>162</v>
      </c>
      <c r="E41" s="71">
        <v>39</v>
      </c>
      <c r="F41" s="71">
        <v>156</v>
      </c>
      <c r="G41" s="71">
        <v>195</v>
      </c>
      <c r="H41" s="71">
        <v>116</v>
      </c>
      <c r="I41" s="72">
        <v>68</v>
      </c>
    </row>
    <row r="42" spans="1:9">
      <c r="A42" s="73" t="s">
        <v>69</v>
      </c>
      <c r="B42" s="73" t="s">
        <v>169</v>
      </c>
      <c r="C42" s="74" t="s">
        <v>169</v>
      </c>
      <c r="D42" s="74" t="s">
        <v>169</v>
      </c>
      <c r="E42" s="74">
        <v>98</v>
      </c>
      <c r="F42" s="74">
        <v>470</v>
      </c>
      <c r="G42" s="74">
        <v>568</v>
      </c>
      <c r="H42" s="74">
        <v>266</v>
      </c>
      <c r="I42" s="75">
        <v>113.7</v>
      </c>
    </row>
    <row r="44" spans="1:9">
      <c r="A44" s="59" t="s">
        <v>70</v>
      </c>
      <c r="B44" s="59" t="s">
        <v>170</v>
      </c>
      <c r="E44" s="71">
        <v>19</v>
      </c>
      <c r="G44" s="71">
        <v>19</v>
      </c>
    </row>
    <row r="45" spans="1:9">
      <c r="A45" s="59" t="s">
        <v>70</v>
      </c>
      <c r="B45" s="59" t="s">
        <v>71</v>
      </c>
      <c r="D45" s="71">
        <v>17</v>
      </c>
      <c r="G45" s="71">
        <v>17</v>
      </c>
    </row>
    <row r="46" spans="1:9">
      <c r="A46" s="59" t="s">
        <v>70</v>
      </c>
      <c r="B46" s="59" t="s">
        <v>72</v>
      </c>
      <c r="C46" s="71">
        <v>19</v>
      </c>
      <c r="D46" s="71">
        <v>28</v>
      </c>
      <c r="E46" s="71">
        <v>212</v>
      </c>
      <c r="F46" s="71">
        <v>141</v>
      </c>
      <c r="G46" s="71">
        <v>400</v>
      </c>
      <c r="H46" s="71">
        <v>369</v>
      </c>
      <c r="I46" s="72">
        <v>8.3000000000000007</v>
      </c>
    </row>
    <row r="47" spans="1:9">
      <c r="A47" s="73" t="s">
        <v>73</v>
      </c>
      <c r="B47" s="73" t="s">
        <v>169</v>
      </c>
      <c r="C47" s="74">
        <v>19</v>
      </c>
      <c r="D47" s="74">
        <v>45</v>
      </c>
      <c r="E47" s="74">
        <v>230</v>
      </c>
      <c r="F47" s="74">
        <v>141</v>
      </c>
      <c r="G47" s="74">
        <v>436</v>
      </c>
      <c r="H47" s="74">
        <v>369</v>
      </c>
      <c r="I47" s="75">
        <v>18</v>
      </c>
    </row>
    <row r="49" spans="1:9">
      <c r="A49" s="59" t="s">
        <v>74</v>
      </c>
      <c r="B49" s="59" t="s">
        <v>75</v>
      </c>
      <c r="C49" s="71">
        <v>2383</v>
      </c>
      <c r="D49" s="71">
        <v>1551</v>
      </c>
      <c r="E49" s="71">
        <v>1304</v>
      </c>
      <c r="F49" s="71">
        <v>3877</v>
      </c>
      <c r="G49" s="71">
        <v>9115</v>
      </c>
      <c r="H49" s="71">
        <v>10118</v>
      </c>
      <c r="I49" s="72">
        <v>-9.9</v>
      </c>
    </row>
    <row r="50" spans="1:9">
      <c r="A50" s="59" t="s">
        <v>74</v>
      </c>
      <c r="B50" s="59" t="s">
        <v>76</v>
      </c>
      <c r="C50" s="71">
        <v>0</v>
      </c>
      <c r="D50" s="71">
        <v>55</v>
      </c>
      <c r="E50" s="71">
        <v>134</v>
      </c>
      <c r="F50" s="71">
        <v>138</v>
      </c>
      <c r="G50" s="71">
        <v>327</v>
      </c>
      <c r="H50" s="71">
        <v>299</v>
      </c>
      <c r="I50" s="72">
        <v>9.4</v>
      </c>
    </row>
    <row r="51" spans="1:9">
      <c r="A51" s="59" t="s">
        <v>74</v>
      </c>
      <c r="B51" s="59" t="s">
        <v>133</v>
      </c>
      <c r="D51" s="71">
        <v>19</v>
      </c>
      <c r="E51" s="71">
        <v>13</v>
      </c>
      <c r="G51" s="71">
        <v>32</v>
      </c>
      <c r="H51" s="71">
        <v>14</v>
      </c>
      <c r="I51" s="72">
        <v>129.1</v>
      </c>
    </row>
    <row r="52" spans="1:9">
      <c r="A52" s="73" t="s">
        <v>77</v>
      </c>
      <c r="B52" s="73" t="s">
        <v>169</v>
      </c>
      <c r="C52" s="74">
        <v>2383</v>
      </c>
      <c r="D52" s="74">
        <v>1625</v>
      </c>
      <c r="E52" s="74">
        <v>1452</v>
      </c>
      <c r="F52" s="74">
        <v>4014</v>
      </c>
      <c r="G52" s="74">
        <v>9475</v>
      </c>
      <c r="H52" s="74">
        <v>10431</v>
      </c>
      <c r="I52" s="75">
        <v>-9.1999999999999993</v>
      </c>
    </row>
    <row r="54" spans="1:9">
      <c r="A54" s="59" t="s">
        <v>78</v>
      </c>
      <c r="B54" s="59" t="s">
        <v>79</v>
      </c>
      <c r="C54" s="71">
        <v>74</v>
      </c>
      <c r="D54" s="71">
        <v>27</v>
      </c>
      <c r="E54" s="71">
        <v>21</v>
      </c>
      <c r="F54" s="71">
        <v>309</v>
      </c>
      <c r="G54" s="71">
        <v>432</v>
      </c>
      <c r="H54" s="71">
        <v>780</v>
      </c>
      <c r="I54" s="72">
        <v>-44.6</v>
      </c>
    </row>
    <row r="55" spans="1:9">
      <c r="A55" s="73" t="s">
        <v>80</v>
      </c>
      <c r="B55" s="73" t="s">
        <v>169</v>
      </c>
      <c r="C55" s="74">
        <v>74</v>
      </c>
      <c r="D55" s="74">
        <v>27</v>
      </c>
      <c r="E55" s="74">
        <v>21</v>
      </c>
      <c r="F55" s="74">
        <v>309</v>
      </c>
      <c r="G55" s="74">
        <v>432</v>
      </c>
      <c r="H55" s="74">
        <v>780</v>
      </c>
      <c r="I55" s="75">
        <v>-44.6</v>
      </c>
    </row>
    <row r="57" spans="1:9">
      <c r="A57" s="59" t="s">
        <v>171</v>
      </c>
      <c r="B57" s="59" t="s">
        <v>172</v>
      </c>
      <c r="C57" s="71">
        <v>2</v>
      </c>
      <c r="G57" s="71">
        <v>2</v>
      </c>
    </row>
    <row r="58" spans="1:9">
      <c r="A58" s="73" t="s">
        <v>173</v>
      </c>
      <c r="B58" s="73" t="s">
        <v>169</v>
      </c>
      <c r="C58" s="74">
        <v>2</v>
      </c>
      <c r="D58" s="74" t="s">
        <v>169</v>
      </c>
      <c r="E58" s="74" t="s">
        <v>169</v>
      </c>
      <c r="F58" s="74" t="s">
        <v>169</v>
      </c>
      <c r="G58" s="74">
        <v>2</v>
      </c>
      <c r="H58" s="74" t="s">
        <v>169</v>
      </c>
      <c r="I58" s="75" t="s">
        <v>169</v>
      </c>
    </row>
    <row r="60" spans="1:9">
      <c r="A60" s="59" t="s">
        <v>81</v>
      </c>
      <c r="B60" s="59" t="s">
        <v>163</v>
      </c>
      <c r="E60" s="71">
        <v>32</v>
      </c>
      <c r="F60" s="71">
        <v>28</v>
      </c>
      <c r="G60" s="71">
        <v>60</v>
      </c>
    </row>
    <row r="61" spans="1:9">
      <c r="A61" s="59" t="s">
        <v>81</v>
      </c>
      <c r="B61" s="59" t="s">
        <v>82</v>
      </c>
      <c r="C61" s="71">
        <v>53</v>
      </c>
      <c r="D61" s="71">
        <v>277</v>
      </c>
      <c r="E61" s="71">
        <v>963</v>
      </c>
      <c r="F61" s="71">
        <v>5428</v>
      </c>
      <c r="G61" s="71">
        <v>6722</v>
      </c>
      <c r="H61" s="71">
        <v>6070</v>
      </c>
      <c r="I61" s="72">
        <v>10.7</v>
      </c>
    </row>
    <row r="62" spans="1:9">
      <c r="A62" s="59" t="s">
        <v>81</v>
      </c>
      <c r="B62" s="59" t="s">
        <v>164</v>
      </c>
      <c r="F62" s="71">
        <v>40</v>
      </c>
      <c r="G62" s="71">
        <v>40</v>
      </c>
    </row>
    <row r="63" spans="1:9">
      <c r="A63" s="59" t="s">
        <v>81</v>
      </c>
      <c r="B63" s="59" t="s">
        <v>166</v>
      </c>
      <c r="D63" s="71">
        <v>19</v>
      </c>
      <c r="E63" s="71">
        <v>19</v>
      </c>
      <c r="G63" s="71">
        <v>39</v>
      </c>
    </row>
    <row r="64" spans="1:9">
      <c r="A64" s="59" t="s">
        <v>81</v>
      </c>
      <c r="B64" s="59" t="s">
        <v>83</v>
      </c>
      <c r="D64" s="71">
        <v>729</v>
      </c>
      <c r="E64" s="71">
        <v>97</v>
      </c>
      <c r="F64" s="71">
        <v>275</v>
      </c>
      <c r="G64" s="71">
        <v>1102</v>
      </c>
      <c r="H64" s="71">
        <v>1236</v>
      </c>
      <c r="I64" s="72">
        <v>-10.9</v>
      </c>
    </row>
    <row r="65" spans="1:9">
      <c r="A65" s="59" t="s">
        <v>81</v>
      </c>
      <c r="B65" s="59" t="s">
        <v>84</v>
      </c>
      <c r="F65" s="71">
        <v>30</v>
      </c>
      <c r="G65" s="71">
        <v>30</v>
      </c>
      <c r="H65" s="71">
        <v>20</v>
      </c>
      <c r="I65" s="72">
        <v>49.7</v>
      </c>
    </row>
    <row r="66" spans="1:9">
      <c r="A66" s="59" t="s">
        <v>81</v>
      </c>
      <c r="B66" s="59" t="s">
        <v>107</v>
      </c>
      <c r="E66" s="71">
        <v>5</v>
      </c>
      <c r="F66" s="71">
        <v>34</v>
      </c>
      <c r="G66" s="71">
        <v>39</v>
      </c>
      <c r="H66" s="71">
        <v>20</v>
      </c>
      <c r="I66" s="72">
        <v>98.7</v>
      </c>
    </row>
    <row r="67" spans="1:9">
      <c r="A67" s="59" t="s">
        <v>81</v>
      </c>
      <c r="B67" s="59" t="s">
        <v>85</v>
      </c>
      <c r="D67" s="71">
        <v>19</v>
      </c>
      <c r="E67" s="71">
        <v>229</v>
      </c>
      <c r="F67" s="71">
        <v>151</v>
      </c>
      <c r="G67" s="71">
        <v>399</v>
      </c>
      <c r="H67" s="71">
        <v>1011</v>
      </c>
      <c r="I67" s="72">
        <v>-60.6</v>
      </c>
    </row>
    <row r="68" spans="1:9">
      <c r="A68" s="73" t="s">
        <v>86</v>
      </c>
      <c r="B68" s="73" t="s">
        <v>169</v>
      </c>
      <c r="C68" s="74">
        <v>53</v>
      </c>
      <c r="D68" s="74">
        <v>1045</v>
      </c>
      <c r="E68" s="74">
        <v>1345</v>
      </c>
      <c r="F68" s="74">
        <v>5986</v>
      </c>
      <c r="G68" s="74">
        <v>8428</v>
      </c>
      <c r="H68" s="74">
        <v>8356</v>
      </c>
      <c r="I68" s="75">
        <v>0.9</v>
      </c>
    </row>
    <row r="70" spans="1:9">
      <c r="A70" s="59" t="s">
        <v>87</v>
      </c>
      <c r="B70" s="59" t="s">
        <v>88</v>
      </c>
      <c r="D70" s="71">
        <v>19</v>
      </c>
      <c r="E70" s="71">
        <v>59</v>
      </c>
      <c r="G70" s="71">
        <v>78</v>
      </c>
      <c r="H70" s="71">
        <v>58</v>
      </c>
      <c r="I70" s="72">
        <v>33.9</v>
      </c>
    </row>
    <row r="71" spans="1:9">
      <c r="A71" s="59" t="s">
        <v>87</v>
      </c>
      <c r="B71" s="59" t="s">
        <v>89</v>
      </c>
      <c r="E71" s="71">
        <v>20</v>
      </c>
      <c r="G71" s="71">
        <v>20</v>
      </c>
      <c r="H71" s="71">
        <v>39</v>
      </c>
      <c r="I71" s="72">
        <v>-49.4</v>
      </c>
    </row>
    <row r="72" spans="1:9">
      <c r="A72" s="59" t="s">
        <v>87</v>
      </c>
      <c r="B72" s="59" t="s">
        <v>165</v>
      </c>
      <c r="D72" s="71">
        <v>5</v>
      </c>
      <c r="E72" s="71">
        <v>73</v>
      </c>
      <c r="F72" s="71">
        <v>19</v>
      </c>
      <c r="G72" s="71">
        <v>97</v>
      </c>
      <c r="H72" s="71">
        <v>39</v>
      </c>
      <c r="I72" s="72">
        <v>151.19999999999999</v>
      </c>
    </row>
    <row r="73" spans="1:9">
      <c r="A73" s="73" t="s">
        <v>90</v>
      </c>
      <c r="B73" s="73" t="s">
        <v>169</v>
      </c>
      <c r="C73" s="74" t="s">
        <v>169</v>
      </c>
      <c r="D73" s="74">
        <v>24</v>
      </c>
      <c r="E73" s="74">
        <v>152</v>
      </c>
      <c r="F73" s="74">
        <v>19</v>
      </c>
      <c r="G73" s="74">
        <v>195</v>
      </c>
      <c r="H73" s="74">
        <v>136</v>
      </c>
      <c r="I73" s="75">
        <v>43.7</v>
      </c>
    </row>
    <row r="75" spans="1:9">
      <c r="A75" s="73" t="s">
        <v>91</v>
      </c>
      <c r="B75" s="73" t="s">
        <v>169</v>
      </c>
      <c r="C75" s="74">
        <v>2913</v>
      </c>
      <c r="D75" s="74">
        <v>4720</v>
      </c>
      <c r="E75" s="74">
        <v>6138</v>
      </c>
      <c r="F75" s="74">
        <v>15144</v>
      </c>
      <c r="G75" s="74">
        <v>28915</v>
      </c>
      <c r="H75" s="74">
        <v>28849</v>
      </c>
      <c r="I75" s="75">
        <v>0.2</v>
      </c>
    </row>
    <row r="77" spans="1:9">
      <c r="A77" s="76" t="s">
        <v>92</v>
      </c>
      <c r="B77" s="66"/>
      <c r="C77" s="66"/>
      <c r="D77" s="66"/>
      <c r="E77" s="66"/>
      <c r="F77" s="66"/>
      <c r="G77" s="66"/>
      <c r="H77" s="66"/>
      <c r="I77" s="66"/>
    </row>
    <row r="78" spans="1:9">
      <c r="A78" s="77" t="s">
        <v>93</v>
      </c>
      <c r="B78" s="66"/>
      <c r="C78" s="66"/>
      <c r="D78" s="66"/>
      <c r="E78" s="66"/>
      <c r="F78" s="66"/>
      <c r="G78" s="66"/>
      <c r="H78" s="66"/>
      <c r="I78" s="66"/>
    </row>
    <row r="79" spans="1:9">
      <c r="A79" s="76" t="s">
        <v>98</v>
      </c>
      <c r="B79" s="66"/>
      <c r="C79" s="66"/>
      <c r="D79" s="66"/>
      <c r="E79" s="66"/>
      <c r="F79" s="66"/>
      <c r="G79" s="66"/>
      <c r="H79" s="66"/>
      <c r="I79" s="66"/>
    </row>
    <row r="80" spans="1:9">
      <c r="A80" s="77" t="s">
        <v>174</v>
      </c>
      <c r="B80" s="66"/>
      <c r="C80" s="66"/>
      <c r="D80" s="66"/>
      <c r="E80" s="66"/>
      <c r="F80" s="66"/>
      <c r="G80" s="66"/>
      <c r="H80" s="66"/>
      <c r="I80" s="66"/>
    </row>
  </sheetData>
  <mergeCells count="7">
    <mergeCell ref="A77:I77"/>
    <mergeCell ref="A78:I78"/>
    <mergeCell ref="A79:I79"/>
    <mergeCell ref="A80:I80"/>
    <mergeCell ref="A1:I1"/>
    <mergeCell ref="A2:I2"/>
    <mergeCell ref="A3:I3"/>
  </mergeCells>
  <phoneticPr fontId="37" type="noConversion"/>
  <printOptions horizontalCentered="1"/>
  <pageMargins left="0.39370078740157483" right="0.39370078740157483" top="0.98425196850393704" bottom="0.19685039370078741" header="0.39370078740157483" footer="0.39370078740157483"/>
  <pageSetup paperSize="9" scale="70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Z2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2"/>
  <cols>
    <col min="1" max="1" width="25.88671875" bestFit="1" customWidth="1"/>
    <col min="2" max="11" width="11.88671875" bestFit="1" customWidth="1"/>
  </cols>
  <sheetData>
    <row r="1" spans="1:11" ht="17.399999999999999">
      <c r="A1" s="85" t="s">
        <v>27</v>
      </c>
    </row>
    <row r="2" spans="1:11" ht="15.6">
      <c r="A2" s="86" t="s">
        <v>99</v>
      </c>
    </row>
    <row r="3" spans="1:11">
      <c r="A3" s="6" t="s">
        <v>168</v>
      </c>
    </row>
    <row r="5" spans="1:11" ht="53.4" thickBot="1">
      <c r="A5" s="79" t="s">
        <v>32</v>
      </c>
      <c r="B5" s="80" t="s">
        <v>131</v>
      </c>
      <c r="C5" s="80" t="s">
        <v>130</v>
      </c>
      <c r="D5" s="80" t="s">
        <v>129</v>
      </c>
      <c r="E5" s="80" t="s">
        <v>128</v>
      </c>
      <c r="F5" s="80" t="s">
        <v>127</v>
      </c>
      <c r="G5" s="80" t="s">
        <v>126</v>
      </c>
      <c r="H5" s="80" t="s">
        <v>125</v>
      </c>
      <c r="I5" s="80" t="s">
        <v>124</v>
      </c>
      <c r="J5" s="80" t="s">
        <v>123</v>
      </c>
      <c r="K5" s="80" t="s">
        <v>122</v>
      </c>
    </row>
    <row r="6" spans="1:11">
      <c r="A6" s="59" t="s">
        <v>39</v>
      </c>
      <c r="D6" s="71">
        <v>4483</v>
      </c>
      <c r="E6" s="71">
        <v>4391</v>
      </c>
      <c r="F6" s="71">
        <v>4447</v>
      </c>
      <c r="J6" s="72">
        <v>15.1</v>
      </c>
      <c r="K6" s="72">
        <v>8.4</v>
      </c>
    </row>
    <row r="7" spans="1:11">
      <c r="A7" s="59" t="s">
        <v>44</v>
      </c>
      <c r="B7" s="71">
        <v>16993</v>
      </c>
      <c r="C7" s="71">
        <v>4855</v>
      </c>
      <c r="D7" s="71">
        <v>4206</v>
      </c>
      <c r="E7" s="71">
        <v>4560</v>
      </c>
      <c r="F7" s="71">
        <v>5068</v>
      </c>
      <c r="G7" s="72">
        <v>-3.7</v>
      </c>
      <c r="H7" s="72">
        <v>5</v>
      </c>
      <c r="I7" s="72">
        <v>13.2</v>
      </c>
      <c r="J7" s="72">
        <v>11.3</v>
      </c>
      <c r="K7" s="72">
        <v>5.7</v>
      </c>
    </row>
    <row r="8" spans="1:11">
      <c r="A8" s="59" t="s">
        <v>61</v>
      </c>
      <c r="C8" s="71">
        <v>4100</v>
      </c>
      <c r="D8" s="71">
        <v>4384</v>
      </c>
      <c r="F8" s="71">
        <v>4291</v>
      </c>
      <c r="K8" s="72">
        <v>8.1</v>
      </c>
    </row>
    <row r="9" spans="1:11">
      <c r="A9" s="59" t="s">
        <v>64</v>
      </c>
      <c r="D9" s="71">
        <v>4240</v>
      </c>
      <c r="E9" s="71">
        <v>4023</v>
      </c>
      <c r="F9" s="71">
        <v>4132</v>
      </c>
      <c r="J9" s="72">
        <v>6.4</v>
      </c>
      <c r="K9" s="72">
        <v>9.1999999999999993</v>
      </c>
    </row>
    <row r="10" spans="1:11">
      <c r="A10" s="59" t="s">
        <v>67</v>
      </c>
      <c r="D10" s="71">
        <v>5779</v>
      </c>
      <c r="E10" s="71">
        <v>4874</v>
      </c>
      <c r="F10" s="71">
        <v>5030</v>
      </c>
      <c r="J10" s="72">
        <v>-3</v>
      </c>
      <c r="K10" s="72">
        <v>-1.7</v>
      </c>
    </row>
    <row r="11" spans="1:11">
      <c r="A11" s="59" t="s">
        <v>70</v>
      </c>
      <c r="B11" s="71">
        <v>12060</v>
      </c>
      <c r="C11" s="71">
        <v>5987</v>
      </c>
      <c r="D11" s="71">
        <v>8415</v>
      </c>
      <c r="E11" s="71">
        <v>3783</v>
      </c>
      <c r="F11" s="71">
        <v>6823</v>
      </c>
      <c r="G11" s="72">
        <v>-23.9</v>
      </c>
      <c r="H11" s="72">
        <v>2.1</v>
      </c>
      <c r="I11" s="72">
        <v>-2.2000000000000002</v>
      </c>
      <c r="J11" s="72">
        <v>42.3</v>
      </c>
      <c r="K11" s="72">
        <v>-19.100000000000001</v>
      </c>
    </row>
    <row r="12" spans="1:11">
      <c r="A12" s="59" t="s">
        <v>74</v>
      </c>
      <c r="B12" s="71">
        <v>13471</v>
      </c>
      <c r="C12" s="71">
        <v>3450</v>
      </c>
      <c r="D12" s="71">
        <v>3898</v>
      </c>
      <c r="E12" s="71">
        <v>3777</v>
      </c>
      <c r="F12" s="71">
        <v>6178</v>
      </c>
      <c r="G12" s="72">
        <v>-3.3</v>
      </c>
      <c r="H12" s="72">
        <v>27.6</v>
      </c>
      <c r="I12" s="72">
        <v>22.5</v>
      </c>
      <c r="J12" s="72">
        <v>27.2</v>
      </c>
      <c r="K12" s="72">
        <v>39.5</v>
      </c>
    </row>
    <row r="13" spans="1:11">
      <c r="A13" s="59" t="s">
        <v>78</v>
      </c>
      <c r="B13" s="71">
        <v>16100</v>
      </c>
      <c r="C13" s="71">
        <v>7387</v>
      </c>
      <c r="D13" s="71">
        <v>5610</v>
      </c>
      <c r="E13" s="71">
        <v>4719</v>
      </c>
      <c r="F13" s="71">
        <v>6890</v>
      </c>
      <c r="G13" s="72">
        <v>12</v>
      </c>
      <c r="H13" s="72">
        <v>7.3</v>
      </c>
      <c r="J13" s="72">
        <v>20.3</v>
      </c>
      <c r="K13" s="72">
        <v>17.2</v>
      </c>
    </row>
    <row r="14" spans="1:11">
      <c r="A14" s="59" t="s">
        <v>171</v>
      </c>
      <c r="B14" s="71">
        <v>19266</v>
      </c>
      <c r="F14" s="71">
        <v>19266</v>
      </c>
    </row>
    <row r="15" spans="1:11">
      <c r="A15" s="59" t="s">
        <v>81</v>
      </c>
      <c r="B15" s="71">
        <v>14432</v>
      </c>
      <c r="C15" s="71">
        <v>4235</v>
      </c>
      <c r="D15" s="71">
        <v>3429</v>
      </c>
      <c r="E15" s="71">
        <v>3984</v>
      </c>
      <c r="F15" s="71">
        <v>3992</v>
      </c>
      <c r="G15" s="72">
        <v>71.3</v>
      </c>
      <c r="H15" s="72">
        <v>-12.3</v>
      </c>
      <c r="I15" s="72">
        <v>-1.7</v>
      </c>
      <c r="J15" s="72">
        <v>7.7</v>
      </c>
      <c r="K15" s="72">
        <v>4.8</v>
      </c>
    </row>
    <row r="16" spans="1:11">
      <c r="A16" s="59" t="s">
        <v>87</v>
      </c>
      <c r="C16" s="71">
        <v>6642</v>
      </c>
      <c r="D16" s="71">
        <v>5339</v>
      </c>
      <c r="E16" s="71">
        <v>5197</v>
      </c>
      <c r="F16" s="71">
        <v>5487</v>
      </c>
      <c r="I16" s="72">
        <v>0.6</v>
      </c>
      <c r="J16" s="72">
        <v>14</v>
      </c>
      <c r="K16" s="72">
        <v>7.1</v>
      </c>
    </row>
    <row r="17" spans="1:26">
      <c r="A17" s="81" t="s">
        <v>91</v>
      </c>
      <c r="B17" s="82">
        <v>14011</v>
      </c>
      <c r="C17" s="82">
        <v>4266</v>
      </c>
      <c r="D17" s="82">
        <v>4185</v>
      </c>
      <c r="E17" s="82">
        <v>4123</v>
      </c>
      <c r="F17" s="82">
        <v>5155</v>
      </c>
      <c r="G17" s="83">
        <v>-4.3</v>
      </c>
      <c r="H17" s="83">
        <v>7.6</v>
      </c>
      <c r="I17" s="83">
        <v>12.8</v>
      </c>
      <c r="J17" s="83">
        <v>16</v>
      </c>
      <c r="K17" s="83">
        <v>15.8</v>
      </c>
    </row>
    <row r="19" spans="1:26">
      <c r="A19" s="84" t="s">
        <v>92</v>
      </c>
    </row>
    <row r="20" spans="1:26">
      <c r="A20" s="84" t="s">
        <v>93</v>
      </c>
    </row>
    <row r="21" spans="1:26">
      <c r="A21" s="84" t="s">
        <v>100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>
      <c r="A22" s="84" t="s">
        <v>174</v>
      </c>
    </row>
  </sheetData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G78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8671875" defaultRowHeight="13.2"/>
  <cols>
    <col min="1" max="1" width="16.44140625" style="22" customWidth="1"/>
    <col min="2" max="2" width="22.33203125" style="22" bestFit="1" customWidth="1"/>
    <col min="3" max="13" width="10.109375" style="22" bestFit="1" customWidth="1"/>
    <col min="14" max="14" width="11.33203125" style="22" bestFit="1" customWidth="1"/>
    <col min="15" max="15" width="11.33203125" style="22" customWidth="1"/>
    <col min="16" max="16" width="12.6640625" style="1" bestFit="1" customWidth="1"/>
    <col min="17" max="17" width="8.88671875" style="1"/>
    <col min="18" max="18" width="9.33203125" style="1" customWidth="1"/>
    <col min="19" max="19" width="8.88671875" style="1" hidden="1" customWidth="1"/>
    <col min="20" max="20" width="20.6640625" style="1" hidden="1" customWidth="1"/>
    <col min="21" max="32" width="8.88671875" style="1" hidden="1" customWidth="1"/>
    <col min="33" max="33" width="7.88671875" style="1" hidden="1" customWidth="1"/>
    <col min="34" max="34" width="8.88671875" customWidth="1"/>
  </cols>
  <sheetData>
    <row r="1" spans="1:33" ht="17.399999999999999" customHeight="1">
      <c r="A1" s="87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33" ht="15.6" customHeight="1">
      <c r="A2" s="88" t="s">
        <v>101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33" ht="13.2" customHeight="1">
      <c r="A3" s="89" t="s">
        <v>168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33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33" ht="40.200000000000003" thickBot="1">
      <c r="A5" s="79" t="s">
        <v>32</v>
      </c>
      <c r="B5" s="79" t="s">
        <v>33</v>
      </c>
      <c r="C5" s="80" t="s">
        <v>145</v>
      </c>
      <c r="D5" s="80" t="s">
        <v>146</v>
      </c>
      <c r="E5" s="80" t="s">
        <v>147</v>
      </c>
      <c r="F5" s="80" t="s">
        <v>148</v>
      </c>
      <c r="G5" s="80" t="s">
        <v>149</v>
      </c>
      <c r="H5" s="80" t="s">
        <v>150</v>
      </c>
      <c r="I5" s="80" t="s">
        <v>151</v>
      </c>
      <c r="J5" s="80" t="s">
        <v>152</v>
      </c>
      <c r="K5" s="80" t="s">
        <v>153</v>
      </c>
      <c r="L5" s="80" t="s">
        <v>154</v>
      </c>
      <c r="M5" s="80" t="s">
        <v>155</v>
      </c>
      <c r="N5" s="80" t="s">
        <v>156</v>
      </c>
      <c r="O5" s="80" t="s">
        <v>132</v>
      </c>
      <c r="P5" s="2" t="s">
        <v>102</v>
      </c>
      <c r="R5"/>
      <c r="S5" t="s">
        <v>103</v>
      </c>
      <c r="T5" t="s">
        <v>104</v>
      </c>
    </row>
    <row r="6" spans="1:33">
      <c r="A6" s="59" t="s">
        <v>169</v>
      </c>
      <c r="B6" s="59" t="s">
        <v>41</v>
      </c>
      <c r="C6"/>
      <c r="D6" s="71">
        <v>19</v>
      </c>
      <c r="E6" s="71">
        <v>20</v>
      </c>
      <c r="F6" s="71">
        <v>19</v>
      </c>
      <c r="G6"/>
      <c r="H6"/>
      <c r="I6"/>
      <c r="J6"/>
      <c r="K6"/>
      <c r="L6"/>
      <c r="M6"/>
      <c r="N6"/>
      <c r="O6" s="71">
        <v>59</v>
      </c>
      <c r="P6" s="3" t="str">
        <f>IF(COUNT($C6:$N6)&lt;2,"",IF($S6=0,"Unchanged",IF($S6&gt;=50,"Strongly Up",IF(AND($S6&lt;50,$S6&gt;0),"Up",IF($S6&lt;=-50,"Strongly Down",IF(AND($S6&gt;-50,$S6&lt;0),"Down","Error"))))))</f>
        <v>Unchanged</v>
      </c>
      <c r="R6"/>
      <c r="S6" s="8">
        <f>SLOPE(C6:N6,V$8:AG$8)</f>
        <v>0</v>
      </c>
      <c r="T6" s="8">
        <f>COUNT(C6:N6)</f>
        <v>3</v>
      </c>
    </row>
    <row r="7" spans="1:33">
      <c r="A7"/>
      <c r="B7" s="59" t="s">
        <v>42</v>
      </c>
      <c r="C7" s="71">
        <v>10</v>
      </c>
      <c r="D7" s="71">
        <v>20</v>
      </c>
      <c r="E7" s="71">
        <v>38</v>
      </c>
      <c r="F7"/>
      <c r="G7"/>
      <c r="H7"/>
      <c r="I7"/>
      <c r="J7"/>
      <c r="K7"/>
      <c r="L7"/>
      <c r="M7"/>
      <c r="N7"/>
      <c r="O7" s="71">
        <v>68</v>
      </c>
      <c r="P7" s="3" t="str">
        <f t="shared" ref="P7:P70" si="0">IF(COUNT($C7:$N7)&lt;2,"",IF($S7=0,"Unchanged",IF($S7&gt;=50,"Strongly Up",IF(AND($S7&lt;50,$S7&gt;0),"Up",IF($S7&lt;=-50,"Strongly Down",IF(AND($S7&gt;-50,$S7&lt;0),"Down","Error"))))))</f>
        <v>Up</v>
      </c>
      <c r="R7"/>
      <c r="S7" s="8">
        <f t="shared" ref="S7:S55" si="1">SLOPE(C7:N7,V$8:AG$8)</f>
        <v>14</v>
      </c>
      <c r="T7" s="8">
        <f t="shared" ref="T7:T55" si="2">COUNT(C7:N7)</f>
        <v>3</v>
      </c>
    </row>
    <row r="8" spans="1:33">
      <c r="A8" s="81" t="s">
        <v>39</v>
      </c>
      <c r="B8" s="81" t="s">
        <v>169</v>
      </c>
      <c r="C8" s="82">
        <v>10</v>
      </c>
      <c r="D8" s="82">
        <v>39</v>
      </c>
      <c r="E8" s="82">
        <v>58</v>
      </c>
      <c r="F8" s="82">
        <v>19</v>
      </c>
      <c r="G8" s="82" t="s">
        <v>169</v>
      </c>
      <c r="H8" s="82" t="s">
        <v>169</v>
      </c>
      <c r="I8" s="82" t="s">
        <v>169</v>
      </c>
      <c r="J8" s="82" t="s">
        <v>169</v>
      </c>
      <c r="K8" s="82" t="s">
        <v>169</v>
      </c>
      <c r="L8" s="82" t="s">
        <v>169</v>
      </c>
      <c r="M8" s="82" t="s">
        <v>169</v>
      </c>
      <c r="N8" s="82" t="s">
        <v>169</v>
      </c>
      <c r="O8" s="82">
        <v>126</v>
      </c>
      <c r="P8" s="3" t="str">
        <f t="shared" si="0"/>
        <v>Up</v>
      </c>
      <c r="R8"/>
      <c r="S8" s="8">
        <f t="shared" si="1"/>
        <v>4.5999999999999996</v>
      </c>
      <c r="T8" s="8">
        <f t="shared" si="2"/>
        <v>4</v>
      </c>
      <c r="V8" s="1">
        <v>1</v>
      </c>
      <c r="W8" s="1">
        <v>2</v>
      </c>
      <c r="X8" s="1">
        <v>3</v>
      </c>
      <c r="Y8" s="1">
        <v>4</v>
      </c>
      <c r="Z8" s="1">
        <v>5</v>
      </c>
      <c r="AA8" s="1">
        <v>6</v>
      </c>
      <c r="AB8" s="1">
        <v>7</v>
      </c>
      <c r="AC8" s="1">
        <v>8</v>
      </c>
      <c r="AD8" s="1">
        <v>9</v>
      </c>
      <c r="AE8" s="1">
        <v>10</v>
      </c>
      <c r="AF8" s="1">
        <v>11</v>
      </c>
      <c r="AG8" s="1">
        <v>12</v>
      </c>
    </row>
    <row r="9" spans="1:3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 s="3" t="str">
        <f t="shared" si="0"/>
        <v/>
      </c>
      <c r="R9"/>
      <c r="S9" s="8" t="e">
        <f t="shared" si="1"/>
        <v>#DIV/0!</v>
      </c>
      <c r="T9" s="8">
        <f t="shared" si="2"/>
        <v>0</v>
      </c>
    </row>
    <row r="10" spans="1:33" s="6" customFormat="1">
      <c r="A10"/>
      <c r="B10" s="59" t="s">
        <v>62</v>
      </c>
      <c r="C10"/>
      <c r="D10"/>
      <c r="E10" s="71">
        <v>39</v>
      </c>
      <c r="F10"/>
      <c r="G10"/>
      <c r="H10"/>
      <c r="I10"/>
      <c r="J10"/>
      <c r="K10"/>
      <c r="L10"/>
      <c r="M10"/>
      <c r="N10"/>
      <c r="O10" s="71">
        <v>39</v>
      </c>
      <c r="P10" s="3" t="str">
        <f t="shared" si="0"/>
        <v/>
      </c>
      <c r="Q10" s="1"/>
      <c r="S10" s="8" t="e">
        <f t="shared" si="1"/>
        <v>#DIV/0!</v>
      </c>
      <c r="T10" s="8">
        <f t="shared" si="2"/>
        <v>1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/>
      <c r="B11" s="59" t="s">
        <v>161</v>
      </c>
      <c r="C11"/>
      <c r="D11" s="71">
        <v>19</v>
      </c>
      <c r="E11"/>
      <c r="F11"/>
      <c r="G11"/>
      <c r="H11"/>
      <c r="I11"/>
      <c r="J11"/>
      <c r="K11"/>
      <c r="L11"/>
      <c r="M11"/>
      <c r="N11"/>
      <c r="O11" s="71">
        <v>19</v>
      </c>
      <c r="P11" s="3" t="str">
        <f t="shared" si="0"/>
        <v/>
      </c>
      <c r="R11"/>
      <c r="S11" s="8" t="e">
        <f t="shared" si="1"/>
        <v>#DIV/0!</v>
      </c>
      <c r="T11" s="8">
        <f t="shared" si="2"/>
        <v>1</v>
      </c>
    </row>
    <row r="12" spans="1:33">
      <c r="A12" s="81" t="s">
        <v>61</v>
      </c>
      <c r="B12" s="81" t="s">
        <v>169</v>
      </c>
      <c r="C12" s="82" t="s">
        <v>169</v>
      </c>
      <c r="D12" s="82">
        <v>19</v>
      </c>
      <c r="E12" s="82">
        <v>39</v>
      </c>
      <c r="F12" s="82" t="s">
        <v>169</v>
      </c>
      <c r="G12" s="82" t="s">
        <v>169</v>
      </c>
      <c r="H12" s="82" t="s">
        <v>169</v>
      </c>
      <c r="I12" s="82" t="s">
        <v>169</v>
      </c>
      <c r="J12" s="82" t="s">
        <v>169</v>
      </c>
      <c r="K12" s="82" t="s">
        <v>169</v>
      </c>
      <c r="L12" s="82" t="s">
        <v>169</v>
      </c>
      <c r="M12" s="82" t="s">
        <v>169</v>
      </c>
      <c r="N12" s="82" t="s">
        <v>169</v>
      </c>
      <c r="O12" s="82">
        <v>58</v>
      </c>
      <c r="P12" s="3" t="str">
        <f t="shared" si="0"/>
        <v>Up</v>
      </c>
      <c r="R12"/>
      <c r="S12" s="8">
        <f t="shared" si="1"/>
        <v>20</v>
      </c>
      <c r="T12" s="8">
        <f t="shared" si="2"/>
        <v>2</v>
      </c>
    </row>
    <row r="13" spans="1:3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 s="3" t="str">
        <f t="shared" si="0"/>
        <v/>
      </c>
      <c r="R13"/>
      <c r="S13" s="8" t="e">
        <f t="shared" si="1"/>
        <v>#DIV/0!</v>
      </c>
      <c r="T13" s="8">
        <f t="shared" si="2"/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6" customFormat="1">
      <c r="A14"/>
      <c r="B14" s="59" t="s">
        <v>45</v>
      </c>
      <c r="C14" s="71">
        <v>39</v>
      </c>
      <c r="D14"/>
      <c r="E14"/>
      <c r="F14" s="71">
        <v>19</v>
      </c>
      <c r="G14"/>
      <c r="H14"/>
      <c r="I14"/>
      <c r="J14"/>
      <c r="K14"/>
      <c r="L14"/>
      <c r="M14"/>
      <c r="N14"/>
      <c r="O14" s="71">
        <v>58</v>
      </c>
      <c r="P14" s="3" t="str">
        <f t="shared" si="0"/>
        <v>Down</v>
      </c>
      <c r="Q14" s="1"/>
      <c r="S14" s="8">
        <f t="shared" si="1"/>
        <v>-6.666666666666667</v>
      </c>
      <c r="T14" s="8">
        <f t="shared" si="2"/>
        <v>2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>
      <c r="A15"/>
      <c r="B15" s="59" t="s">
        <v>109</v>
      </c>
      <c r="C15" s="71">
        <v>14</v>
      </c>
      <c r="D15"/>
      <c r="E15" s="71">
        <v>44</v>
      </c>
      <c r="F15" s="71">
        <v>54</v>
      </c>
      <c r="G15"/>
      <c r="H15"/>
      <c r="I15"/>
      <c r="J15"/>
      <c r="K15"/>
      <c r="L15"/>
      <c r="M15"/>
      <c r="N15"/>
      <c r="O15" s="71">
        <v>112</v>
      </c>
      <c r="P15" s="3" t="str">
        <f t="shared" si="0"/>
        <v>Up</v>
      </c>
      <c r="R15"/>
      <c r="S15" s="8">
        <f t="shared" si="1"/>
        <v>13.571428571428573</v>
      </c>
      <c r="T15" s="8">
        <f t="shared" si="2"/>
        <v>3</v>
      </c>
    </row>
    <row r="16" spans="1:33">
      <c r="A16"/>
      <c r="B16" s="59" t="s">
        <v>46</v>
      </c>
      <c r="C16" s="71">
        <v>252</v>
      </c>
      <c r="D16" s="71">
        <v>196</v>
      </c>
      <c r="E16" s="71">
        <v>303</v>
      </c>
      <c r="F16" s="71">
        <v>160</v>
      </c>
      <c r="G16"/>
      <c r="H16"/>
      <c r="I16"/>
      <c r="J16"/>
      <c r="K16"/>
      <c r="L16"/>
      <c r="M16"/>
      <c r="N16"/>
      <c r="O16" s="71">
        <v>911</v>
      </c>
      <c r="P16" s="3" t="str">
        <f t="shared" si="0"/>
        <v>Down</v>
      </c>
      <c r="R16"/>
      <c r="S16" s="8">
        <f t="shared" si="1"/>
        <v>-16.899999999999999</v>
      </c>
      <c r="T16" s="8">
        <f t="shared" si="2"/>
        <v>4</v>
      </c>
    </row>
    <row r="17" spans="1:33">
      <c r="A17"/>
      <c r="B17" s="59" t="s">
        <v>50</v>
      </c>
      <c r="C17" s="71">
        <v>270</v>
      </c>
      <c r="D17" s="71">
        <v>267</v>
      </c>
      <c r="E17" s="71">
        <v>176</v>
      </c>
      <c r="F17" s="71">
        <v>290</v>
      </c>
      <c r="G17"/>
      <c r="H17"/>
      <c r="I17"/>
      <c r="J17"/>
      <c r="K17"/>
      <c r="L17"/>
      <c r="M17"/>
      <c r="N17"/>
      <c r="O17" s="71">
        <v>1003</v>
      </c>
      <c r="P17" s="3" t="str">
        <f t="shared" si="0"/>
        <v>Down</v>
      </c>
      <c r="R17"/>
      <c r="S17" s="8">
        <f t="shared" si="1"/>
        <v>-3.1</v>
      </c>
      <c r="T17" s="8">
        <f t="shared" si="2"/>
        <v>4</v>
      </c>
    </row>
    <row r="18" spans="1:33">
      <c r="A18"/>
      <c r="B18" s="59" t="s">
        <v>47</v>
      </c>
      <c r="C18" s="71">
        <v>175</v>
      </c>
      <c r="D18" s="71">
        <v>229</v>
      </c>
      <c r="E18" s="71">
        <v>30</v>
      </c>
      <c r="F18" s="71">
        <v>99</v>
      </c>
      <c r="G18"/>
      <c r="H18"/>
      <c r="I18"/>
      <c r="J18"/>
      <c r="K18"/>
      <c r="L18"/>
      <c r="M18"/>
      <c r="N18"/>
      <c r="O18" s="71">
        <v>533</v>
      </c>
      <c r="P18" s="3" t="str">
        <f t="shared" si="0"/>
        <v>Down</v>
      </c>
      <c r="R18"/>
      <c r="S18" s="8">
        <f t="shared" si="1"/>
        <v>-42.7</v>
      </c>
      <c r="T18" s="8">
        <f t="shared" si="2"/>
        <v>4</v>
      </c>
    </row>
    <row r="19" spans="1:33">
      <c r="A19"/>
      <c r="B19" s="59" t="s">
        <v>48</v>
      </c>
      <c r="C19" s="71">
        <v>19</v>
      </c>
      <c r="D19" s="71">
        <v>39</v>
      </c>
      <c r="E19" s="71">
        <v>59</v>
      </c>
      <c r="F19" s="71">
        <v>20</v>
      </c>
      <c r="G19"/>
      <c r="H19"/>
      <c r="I19"/>
      <c r="J19"/>
      <c r="K19"/>
      <c r="L19"/>
      <c r="M19"/>
      <c r="N19"/>
      <c r="O19" s="71">
        <v>137</v>
      </c>
      <c r="P19" s="3" t="str">
        <f t="shared" si="0"/>
        <v>Up</v>
      </c>
      <c r="R19"/>
      <c r="S19" s="8">
        <f t="shared" si="1"/>
        <v>2.2999999999999998</v>
      </c>
      <c r="T19" s="8">
        <f t="shared" si="2"/>
        <v>4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>
      <c r="A20"/>
      <c r="B20" s="59" t="s">
        <v>58</v>
      </c>
      <c r="C20" s="71">
        <v>19</v>
      </c>
      <c r="D20"/>
      <c r="E20"/>
      <c r="F20"/>
      <c r="G20"/>
      <c r="H20"/>
      <c r="I20"/>
      <c r="J20"/>
      <c r="K20"/>
      <c r="L20"/>
      <c r="M20"/>
      <c r="N20"/>
      <c r="O20" s="71">
        <v>19</v>
      </c>
      <c r="P20" s="3" t="str">
        <f t="shared" si="0"/>
        <v/>
      </c>
      <c r="R20"/>
      <c r="S20" s="8" t="e">
        <f t="shared" si="1"/>
        <v>#DIV/0!</v>
      </c>
      <c r="T20" s="8">
        <f t="shared" si="2"/>
        <v>1</v>
      </c>
    </row>
    <row r="21" spans="1:33" s="6" customFormat="1">
      <c r="A21"/>
      <c r="B21" s="59" t="s">
        <v>49</v>
      </c>
      <c r="C21" s="71">
        <v>214</v>
      </c>
      <c r="D21" s="71">
        <v>156</v>
      </c>
      <c r="E21" s="71">
        <v>37</v>
      </c>
      <c r="F21" s="71">
        <v>77</v>
      </c>
      <c r="G21"/>
      <c r="H21"/>
      <c r="I21"/>
      <c r="J21"/>
      <c r="K21"/>
      <c r="L21"/>
      <c r="M21"/>
      <c r="N21"/>
      <c r="O21" s="71">
        <v>484</v>
      </c>
      <c r="P21" s="3" t="str">
        <f t="shared" si="0"/>
        <v>Strongly Down</v>
      </c>
      <c r="Q21" s="1"/>
      <c r="R21"/>
      <c r="S21" s="8">
        <f t="shared" si="1"/>
        <v>-53</v>
      </c>
      <c r="T21" s="8">
        <f t="shared" si="2"/>
        <v>4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6" customFormat="1">
      <c r="A22"/>
      <c r="B22" s="59" t="s">
        <v>158</v>
      </c>
      <c r="C22"/>
      <c r="D22" s="71">
        <v>19</v>
      </c>
      <c r="E22"/>
      <c r="F22"/>
      <c r="G22"/>
      <c r="H22"/>
      <c r="I22"/>
      <c r="J22"/>
      <c r="K22"/>
      <c r="L22"/>
      <c r="M22"/>
      <c r="N22"/>
      <c r="O22" s="71">
        <v>19</v>
      </c>
      <c r="P22" s="3" t="str">
        <f t="shared" si="0"/>
        <v/>
      </c>
      <c r="Q22" s="1"/>
      <c r="S22" s="8" t="e">
        <f t="shared" si="1"/>
        <v>#DIV/0!</v>
      </c>
      <c r="T22" s="8">
        <f t="shared" si="2"/>
        <v>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/>
      <c r="B23" s="59" t="s">
        <v>51</v>
      </c>
      <c r="C23" s="71">
        <v>38</v>
      </c>
      <c r="D23"/>
      <c r="E23"/>
      <c r="F23" s="71">
        <v>39</v>
      </c>
      <c r="G23"/>
      <c r="H23"/>
      <c r="I23"/>
      <c r="J23"/>
      <c r="K23"/>
      <c r="L23"/>
      <c r="M23"/>
      <c r="N23"/>
      <c r="O23" s="71">
        <v>78</v>
      </c>
      <c r="P23" s="3" t="str">
        <f t="shared" si="0"/>
        <v>Up</v>
      </c>
      <c r="R23"/>
      <c r="S23" s="8">
        <f t="shared" si="1"/>
        <v>0.33333333333333331</v>
      </c>
      <c r="T23" s="8">
        <f t="shared" si="2"/>
        <v>2</v>
      </c>
    </row>
    <row r="24" spans="1:33">
      <c r="A24"/>
      <c r="B24" s="59" t="s">
        <v>52</v>
      </c>
      <c r="C24" s="71">
        <v>426</v>
      </c>
      <c r="D24" s="71">
        <v>339</v>
      </c>
      <c r="E24" s="71">
        <v>238</v>
      </c>
      <c r="F24" s="71">
        <v>397</v>
      </c>
      <c r="G24"/>
      <c r="H24"/>
      <c r="I24"/>
      <c r="J24"/>
      <c r="K24"/>
      <c r="L24"/>
      <c r="M24"/>
      <c r="N24"/>
      <c r="O24" s="71">
        <v>1400</v>
      </c>
      <c r="P24" s="3" t="str">
        <f t="shared" si="0"/>
        <v>Down</v>
      </c>
      <c r="R24"/>
      <c r="S24" s="8">
        <f t="shared" si="1"/>
        <v>-18.8</v>
      </c>
      <c r="T24" s="8">
        <f t="shared" si="2"/>
        <v>4</v>
      </c>
    </row>
    <row r="25" spans="1:33">
      <c r="A25"/>
      <c r="B25" s="59" t="s">
        <v>54</v>
      </c>
      <c r="C25" s="71">
        <v>332</v>
      </c>
      <c r="D25" s="71">
        <v>275</v>
      </c>
      <c r="E25" s="71">
        <v>411</v>
      </c>
      <c r="F25" s="71">
        <v>254</v>
      </c>
      <c r="G25"/>
      <c r="H25"/>
      <c r="I25"/>
      <c r="J25"/>
      <c r="K25"/>
      <c r="L25"/>
      <c r="M25"/>
      <c r="N25"/>
      <c r="O25" s="71">
        <v>1271</v>
      </c>
      <c r="P25" s="3" t="str">
        <f t="shared" si="0"/>
        <v>Down</v>
      </c>
      <c r="R25"/>
      <c r="S25" s="8">
        <f t="shared" si="1"/>
        <v>-9.8000000000000007</v>
      </c>
      <c r="T25" s="8">
        <f t="shared" si="2"/>
        <v>4</v>
      </c>
    </row>
    <row r="26" spans="1:33">
      <c r="A26"/>
      <c r="B26" s="59" t="s">
        <v>53</v>
      </c>
      <c r="C26" s="71">
        <v>59</v>
      </c>
      <c r="D26" s="71">
        <v>39</v>
      </c>
      <c r="E26" s="71">
        <v>78</v>
      </c>
      <c r="F26"/>
      <c r="G26"/>
      <c r="H26"/>
      <c r="I26"/>
      <c r="J26"/>
      <c r="K26"/>
      <c r="L26"/>
      <c r="M26"/>
      <c r="N26"/>
      <c r="O26" s="71">
        <v>176</v>
      </c>
      <c r="P26" s="3" t="str">
        <f t="shared" si="0"/>
        <v>Up</v>
      </c>
      <c r="R26"/>
      <c r="S26" s="8">
        <f t="shared" si="1"/>
        <v>9.5</v>
      </c>
      <c r="T26" s="8">
        <f t="shared" si="2"/>
        <v>3</v>
      </c>
    </row>
    <row r="27" spans="1:33">
      <c r="A27"/>
      <c r="B27" s="59" t="s">
        <v>55</v>
      </c>
      <c r="C27" s="71">
        <v>20</v>
      </c>
      <c r="D27" s="71">
        <v>20</v>
      </c>
      <c r="E27" s="71">
        <v>39</v>
      </c>
      <c r="F27"/>
      <c r="G27"/>
      <c r="H27"/>
      <c r="I27"/>
      <c r="J27"/>
      <c r="K27"/>
      <c r="L27"/>
      <c r="M27"/>
      <c r="N27"/>
      <c r="O27" s="71">
        <v>79</v>
      </c>
      <c r="P27" s="3" t="str">
        <f t="shared" si="0"/>
        <v>Up</v>
      </c>
      <c r="R27"/>
      <c r="S27" s="8">
        <f t="shared" si="1"/>
        <v>9.5</v>
      </c>
      <c r="T27" s="8">
        <f t="shared" si="2"/>
        <v>3</v>
      </c>
    </row>
    <row r="28" spans="1:33">
      <c r="A28"/>
      <c r="B28" s="59" t="s">
        <v>56</v>
      </c>
      <c r="C28" s="71">
        <v>59</v>
      </c>
      <c r="D28" s="71">
        <v>79</v>
      </c>
      <c r="E28" s="71">
        <v>39</v>
      </c>
      <c r="F28" s="71">
        <v>20</v>
      </c>
      <c r="G28"/>
      <c r="H28"/>
      <c r="I28"/>
      <c r="J28"/>
      <c r="K28"/>
      <c r="L28"/>
      <c r="M28"/>
      <c r="N28"/>
      <c r="O28" s="71">
        <v>197</v>
      </c>
      <c r="P28" s="3" t="str">
        <f t="shared" si="0"/>
        <v>Down</v>
      </c>
      <c r="R28"/>
      <c r="S28" s="8">
        <f t="shared" si="1"/>
        <v>-15.7</v>
      </c>
      <c r="T28" s="8">
        <f t="shared" si="2"/>
        <v>4</v>
      </c>
    </row>
    <row r="29" spans="1:33">
      <c r="A29"/>
      <c r="B29" s="59" t="s">
        <v>57</v>
      </c>
      <c r="C29" s="71">
        <v>19</v>
      </c>
      <c r="D29"/>
      <c r="E29" s="71">
        <v>20</v>
      </c>
      <c r="F29" s="71">
        <v>19</v>
      </c>
      <c r="G29"/>
      <c r="H29"/>
      <c r="I29"/>
      <c r="J29"/>
      <c r="K29"/>
      <c r="L29"/>
      <c r="M29"/>
      <c r="N29"/>
      <c r="O29" s="71">
        <v>58</v>
      </c>
      <c r="P29" s="3" t="str">
        <f t="shared" si="0"/>
        <v>Up</v>
      </c>
      <c r="R29"/>
      <c r="S29" s="8">
        <f t="shared" si="1"/>
        <v>7.1428571428571452E-2</v>
      </c>
      <c r="T29" s="8">
        <f t="shared" si="2"/>
        <v>3</v>
      </c>
    </row>
    <row r="30" spans="1:33">
      <c r="A30"/>
      <c r="B30" s="59" t="s">
        <v>160</v>
      </c>
      <c r="C30"/>
      <c r="D30" s="71">
        <v>19</v>
      </c>
      <c r="E30"/>
      <c r="F30"/>
      <c r="G30"/>
      <c r="H30"/>
      <c r="I30"/>
      <c r="J30"/>
      <c r="K30"/>
      <c r="L30"/>
      <c r="M30"/>
      <c r="N30"/>
      <c r="O30" s="71">
        <v>19</v>
      </c>
      <c r="P30" s="3" t="str">
        <f t="shared" si="0"/>
        <v/>
      </c>
      <c r="R30"/>
      <c r="S30" s="8" t="e">
        <f t="shared" si="1"/>
        <v>#DIV/0!</v>
      </c>
      <c r="T30" s="8">
        <f t="shared" si="2"/>
        <v>1</v>
      </c>
    </row>
    <row r="31" spans="1:33">
      <c r="A31" s="81" t="s">
        <v>44</v>
      </c>
      <c r="B31" s="81" t="s">
        <v>169</v>
      </c>
      <c r="C31" s="82">
        <v>1957</v>
      </c>
      <c r="D31" s="82">
        <v>1677</v>
      </c>
      <c r="E31" s="82">
        <v>1475</v>
      </c>
      <c r="F31" s="82">
        <v>1448</v>
      </c>
      <c r="G31" s="82" t="s">
        <v>169</v>
      </c>
      <c r="H31" s="82" t="s">
        <v>169</v>
      </c>
      <c r="I31" s="82" t="s">
        <v>169</v>
      </c>
      <c r="J31" s="82" t="s">
        <v>169</v>
      </c>
      <c r="K31" s="82" t="s">
        <v>169</v>
      </c>
      <c r="L31" s="82" t="s">
        <v>169</v>
      </c>
      <c r="M31" s="82" t="s">
        <v>169</v>
      </c>
      <c r="N31" s="82" t="s">
        <v>169</v>
      </c>
      <c r="O31" s="82">
        <v>6557</v>
      </c>
      <c r="P31" s="3" t="str">
        <f t="shared" si="0"/>
        <v>Strongly Down</v>
      </c>
      <c r="R31"/>
      <c r="S31" s="8">
        <f t="shared" si="1"/>
        <v>-172.9</v>
      </c>
      <c r="T31" s="8">
        <f t="shared" si="2"/>
        <v>4</v>
      </c>
    </row>
    <row r="32" spans="1:3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 s="3" t="str">
        <f t="shared" si="0"/>
        <v/>
      </c>
      <c r="R32"/>
      <c r="S32" s="8" t="e">
        <f t="shared" si="1"/>
        <v>#DIV/0!</v>
      </c>
      <c r="T32" s="8">
        <f t="shared" si="2"/>
        <v>0</v>
      </c>
    </row>
    <row r="33" spans="1:33">
      <c r="A33"/>
      <c r="B33" s="59" t="s">
        <v>65</v>
      </c>
      <c r="C33" s="71">
        <v>138</v>
      </c>
      <c r="D33" s="71">
        <v>136</v>
      </c>
      <c r="E33" s="71">
        <v>137</v>
      </c>
      <c r="F33" s="71">
        <v>59</v>
      </c>
      <c r="G33"/>
      <c r="H33"/>
      <c r="I33"/>
      <c r="J33"/>
      <c r="K33"/>
      <c r="L33"/>
      <c r="M33"/>
      <c r="N33"/>
      <c r="O33" s="71">
        <v>470</v>
      </c>
      <c r="P33" s="3" t="str">
        <f t="shared" si="0"/>
        <v>Down</v>
      </c>
      <c r="R33"/>
      <c r="S33" s="8">
        <f t="shared" si="1"/>
        <v>-23.6</v>
      </c>
      <c r="T33" s="8">
        <f t="shared" si="2"/>
        <v>4</v>
      </c>
    </row>
    <row r="34" spans="1:33">
      <c r="A34" s="81" t="s">
        <v>64</v>
      </c>
      <c r="B34" s="81" t="s">
        <v>169</v>
      </c>
      <c r="C34" s="82">
        <v>138</v>
      </c>
      <c r="D34" s="82">
        <v>136</v>
      </c>
      <c r="E34" s="82">
        <v>137</v>
      </c>
      <c r="F34" s="82">
        <v>59</v>
      </c>
      <c r="G34" s="82" t="s">
        <v>169</v>
      </c>
      <c r="H34" s="82" t="s">
        <v>169</v>
      </c>
      <c r="I34" s="82" t="s">
        <v>169</v>
      </c>
      <c r="J34" s="82" t="s">
        <v>169</v>
      </c>
      <c r="K34" s="82" t="s">
        <v>169</v>
      </c>
      <c r="L34" s="82" t="s">
        <v>169</v>
      </c>
      <c r="M34" s="82" t="s">
        <v>169</v>
      </c>
      <c r="N34" s="82" t="s">
        <v>169</v>
      </c>
      <c r="O34" s="82">
        <v>470</v>
      </c>
      <c r="P34" s="3" t="str">
        <f t="shared" si="0"/>
        <v>Down</v>
      </c>
      <c r="R34"/>
      <c r="S34" s="8">
        <f t="shared" si="1"/>
        <v>-23.6</v>
      </c>
      <c r="T34" s="8">
        <f t="shared" si="2"/>
        <v>4</v>
      </c>
    </row>
    <row r="35" spans="1:3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 s="3" t="str">
        <f t="shared" si="0"/>
        <v/>
      </c>
      <c r="R35"/>
      <c r="S35" s="8" t="e">
        <f t="shared" si="1"/>
        <v>#DIV/0!</v>
      </c>
      <c r="T35" s="8">
        <f t="shared" si="2"/>
        <v>0</v>
      </c>
    </row>
    <row r="36" spans="1:33">
      <c r="A36"/>
      <c r="B36" s="59" t="s">
        <v>162</v>
      </c>
      <c r="C36"/>
      <c r="D36" s="71">
        <v>58</v>
      </c>
      <c r="E36" s="71">
        <v>59</v>
      </c>
      <c r="F36" s="71">
        <v>78</v>
      </c>
      <c r="G36"/>
      <c r="H36"/>
      <c r="I36"/>
      <c r="J36"/>
      <c r="K36"/>
      <c r="L36"/>
      <c r="M36"/>
      <c r="N36"/>
      <c r="O36" s="71">
        <v>195</v>
      </c>
      <c r="P36" s="3" t="str">
        <f t="shared" si="0"/>
        <v>Up</v>
      </c>
      <c r="R36"/>
      <c r="S36" s="8">
        <f t="shared" si="1"/>
        <v>10</v>
      </c>
      <c r="T36" s="8">
        <f t="shared" si="2"/>
        <v>3</v>
      </c>
    </row>
    <row r="37" spans="1:33">
      <c r="A37"/>
      <c r="B37" s="59" t="s">
        <v>68</v>
      </c>
      <c r="C37" s="71">
        <v>118</v>
      </c>
      <c r="D37" s="71">
        <v>117</v>
      </c>
      <c r="E37"/>
      <c r="F37" s="71">
        <v>59</v>
      </c>
      <c r="G37"/>
      <c r="H37"/>
      <c r="I37"/>
      <c r="J37"/>
      <c r="K37"/>
      <c r="L37"/>
      <c r="M37"/>
      <c r="N37"/>
      <c r="O37" s="71">
        <v>294</v>
      </c>
      <c r="P37" s="3" t="str">
        <f t="shared" si="0"/>
        <v>Down</v>
      </c>
      <c r="R37"/>
      <c r="S37" s="8">
        <f t="shared" si="1"/>
        <v>-21.000000000000004</v>
      </c>
      <c r="T37" s="8">
        <f t="shared" si="2"/>
        <v>3</v>
      </c>
    </row>
    <row r="38" spans="1:33">
      <c r="A38"/>
      <c r="B38" s="59" t="s">
        <v>108</v>
      </c>
      <c r="C38" s="71">
        <v>20</v>
      </c>
      <c r="D38" s="71">
        <v>19</v>
      </c>
      <c r="E38"/>
      <c r="F38" s="71">
        <v>39</v>
      </c>
      <c r="G38"/>
      <c r="H38"/>
      <c r="I38"/>
      <c r="J38"/>
      <c r="K38"/>
      <c r="L38"/>
      <c r="M38"/>
      <c r="N38"/>
      <c r="O38" s="71">
        <v>78</v>
      </c>
      <c r="P38" s="3" t="str">
        <f t="shared" si="0"/>
        <v>Up</v>
      </c>
      <c r="R38"/>
      <c r="S38" s="8">
        <f t="shared" si="1"/>
        <v>6.8571428571428577</v>
      </c>
      <c r="T38" s="8">
        <f t="shared" si="2"/>
        <v>3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81" t="s">
        <v>67</v>
      </c>
      <c r="B39" s="81" t="s">
        <v>169</v>
      </c>
      <c r="C39" s="82">
        <v>137</v>
      </c>
      <c r="D39" s="82">
        <v>195</v>
      </c>
      <c r="E39" s="82">
        <v>59</v>
      </c>
      <c r="F39" s="82">
        <v>177</v>
      </c>
      <c r="G39" s="82" t="s">
        <v>169</v>
      </c>
      <c r="H39" s="82" t="s">
        <v>169</v>
      </c>
      <c r="I39" s="82" t="s">
        <v>169</v>
      </c>
      <c r="J39" s="82" t="s">
        <v>169</v>
      </c>
      <c r="K39" s="82" t="s">
        <v>169</v>
      </c>
      <c r="L39" s="82" t="s">
        <v>169</v>
      </c>
      <c r="M39" s="82" t="s">
        <v>169</v>
      </c>
      <c r="N39" s="82" t="s">
        <v>169</v>
      </c>
      <c r="O39" s="82">
        <v>568</v>
      </c>
      <c r="P39" s="3" t="str">
        <f t="shared" si="0"/>
        <v>Down</v>
      </c>
      <c r="R39"/>
      <c r="S39" s="8">
        <f t="shared" si="1"/>
        <v>-1.6</v>
      </c>
      <c r="T39" s="8">
        <f t="shared" si="2"/>
        <v>4</v>
      </c>
    </row>
    <row r="40" spans="1:33" s="6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3" t="str">
        <f t="shared" si="0"/>
        <v/>
      </c>
      <c r="Q40" s="1"/>
      <c r="R40"/>
      <c r="S40" s="8" t="e">
        <f t="shared" si="1"/>
        <v>#DIV/0!</v>
      </c>
      <c r="T40" s="8">
        <f t="shared" si="2"/>
        <v>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6" customFormat="1">
      <c r="A41"/>
      <c r="B41" s="59" t="s">
        <v>170</v>
      </c>
      <c r="C41"/>
      <c r="D41"/>
      <c r="E41"/>
      <c r="F41" s="71">
        <v>19</v>
      </c>
      <c r="G41"/>
      <c r="H41"/>
      <c r="I41"/>
      <c r="J41"/>
      <c r="K41"/>
      <c r="L41"/>
      <c r="M41"/>
      <c r="N41"/>
      <c r="O41" s="71">
        <v>19</v>
      </c>
      <c r="P41" s="3" t="str">
        <f t="shared" si="0"/>
        <v/>
      </c>
      <c r="Q41" s="1"/>
      <c r="S41" s="8" t="e">
        <f t="shared" si="1"/>
        <v>#DIV/0!</v>
      </c>
      <c r="T41" s="8">
        <f t="shared" si="2"/>
        <v>1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A42"/>
      <c r="B42" s="59" t="s">
        <v>71</v>
      </c>
      <c r="C42" s="71">
        <v>17</v>
      </c>
      <c r="D42"/>
      <c r="E42"/>
      <c r="F42"/>
      <c r="G42"/>
      <c r="H42"/>
      <c r="I42"/>
      <c r="J42"/>
      <c r="K42"/>
      <c r="L42"/>
      <c r="M42"/>
      <c r="N42"/>
      <c r="O42" s="71">
        <v>17</v>
      </c>
      <c r="P42" s="3" t="str">
        <f t="shared" si="0"/>
        <v/>
      </c>
      <c r="R42"/>
      <c r="S42" s="8" t="e">
        <f t="shared" si="1"/>
        <v>#DIV/0!</v>
      </c>
      <c r="T42" s="8">
        <f t="shared" si="2"/>
        <v>1</v>
      </c>
    </row>
    <row r="43" spans="1:33" s="6" customFormat="1">
      <c r="A43"/>
      <c r="B43" s="59" t="s">
        <v>72</v>
      </c>
      <c r="C43" s="71">
        <v>117</v>
      </c>
      <c r="D43" s="71">
        <v>55</v>
      </c>
      <c r="E43" s="71">
        <v>58</v>
      </c>
      <c r="F43" s="71">
        <v>170</v>
      </c>
      <c r="G43"/>
      <c r="H43"/>
      <c r="I43"/>
      <c r="J43"/>
      <c r="K43"/>
      <c r="L43"/>
      <c r="M43"/>
      <c r="N43"/>
      <c r="O43" s="71">
        <v>400</v>
      </c>
      <c r="P43" s="3" t="str">
        <f t="shared" si="0"/>
        <v>Up</v>
      </c>
      <c r="Q43" s="1"/>
      <c r="R43"/>
      <c r="S43" s="8">
        <f t="shared" si="1"/>
        <v>16.2</v>
      </c>
      <c r="T43" s="8">
        <f t="shared" si="2"/>
        <v>4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6" customFormat="1">
      <c r="A44" s="81" t="s">
        <v>70</v>
      </c>
      <c r="B44" s="81" t="s">
        <v>169</v>
      </c>
      <c r="C44" s="82">
        <v>134</v>
      </c>
      <c r="D44" s="82">
        <v>55</v>
      </c>
      <c r="E44" s="82">
        <v>58</v>
      </c>
      <c r="F44" s="82">
        <v>189</v>
      </c>
      <c r="G44" s="82" t="s">
        <v>169</v>
      </c>
      <c r="H44" s="82" t="s">
        <v>169</v>
      </c>
      <c r="I44" s="82" t="s">
        <v>169</v>
      </c>
      <c r="J44" s="82" t="s">
        <v>169</v>
      </c>
      <c r="K44" s="82" t="s">
        <v>169</v>
      </c>
      <c r="L44" s="82" t="s">
        <v>169</v>
      </c>
      <c r="M44" s="82" t="s">
        <v>169</v>
      </c>
      <c r="N44" s="82" t="s">
        <v>169</v>
      </c>
      <c r="O44" s="82">
        <v>436</v>
      </c>
      <c r="P44" s="3" t="str">
        <f t="shared" si="0"/>
        <v>Up</v>
      </c>
      <c r="Q44" s="1"/>
      <c r="S44" s="8">
        <f t="shared" si="1"/>
        <v>16.8</v>
      </c>
      <c r="T44" s="8">
        <f t="shared" si="2"/>
        <v>4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3" t="str">
        <f t="shared" si="0"/>
        <v/>
      </c>
      <c r="R45"/>
      <c r="S45" s="8" t="e">
        <f t="shared" si="1"/>
        <v>#DIV/0!</v>
      </c>
      <c r="T45" s="8">
        <f t="shared" si="2"/>
        <v>0</v>
      </c>
    </row>
    <row r="46" spans="1:33">
      <c r="A46"/>
      <c r="B46" s="59" t="s">
        <v>75</v>
      </c>
      <c r="C46" s="71">
        <v>2873</v>
      </c>
      <c r="D46" s="71">
        <v>2091</v>
      </c>
      <c r="E46" s="71">
        <v>1754</v>
      </c>
      <c r="F46" s="71">
        <v>2398</v>
      </c>
      <c r="G46"/>
      <c r="H46"/>
      <c r="I46"/>
      <c r="J46"/>
      <c r="K46"/>
      <c r="L46"/>
      <c r="M46"/>
      <c r="N46"/>
      <c r="O46" s="71">
        <v>9115</v>
      </c>
      <c r="P46" s="3" t="str">
        <f t="shared" si="0"/>
        <v>Strongly Down</v>
      </c>
      <c r="R46"/>
      <c r="S46" s="8">
        <f t="shared" si="1"/>
        <v>-176.2</v>
      </c>
      <c r="T46" s="8">
        <f t="shared" si="2"/>
        <v>4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/>
      <c r="B47" s="59" t="s">
        <v>76</v>
      </c>
      <c r="C47" s="71">
        <v>127</v>
      </c>
      <c r="D47" s="71">
        <v>128</v>
      </c>
      <c r="E47" s="71">
        <v>19</v>
      </c>
      <c r="F47" s="71">
        <v>54</v>
      </c>
      <c r="G47"/>
      <c r="H47"/>
      <c r="I47"/>
      <c r="J47"/>
      <c r="K47"/>
      <c r="L47"/>
      <c r="M47"/>
      <c r="N47"/>
      <c r="O47" s="71">
        <v>327</v>
      </c>
      <c r="P47" s="3" t="str">
        <f t="shared" si="0"/>
        <v>Down</v>
      </c>
      <c r="R47"/>
      <c r="S47" s="8">
        <f t="shared" si="1"/>
        <v>-32.799999999999997</v>
      </c>
      <c r="T47" s="8">
        <f t="shared" si="2"/>
        <v>4</v>
      </c>
    </row>
    <row r="48" spans="1:33" s="6" customFormat="1">
      <c r="A48"/>
      <c r="B48" s="59" t="s">
        <v>133</v>
      </c>
      <c r="C48" s="71">
        <v>13</v>
      </c>
      <c r="D48" s="71">
        <v>19</v>
      </c>
      <c r="E48"/>
      <c r="F48"/>
      <c r="G48"/>
      <c r="H48"/>
      <c r="I48"/>
      <c r="J48"/>
      <c r="K48"/>
      <c r="L48"/>
      <c r="M48"/>
      <c r="N48"/>
      <c r="O48" s="71">
        <v>32</v>
      </c>
      <c r="P48" s="3" t="str">
        <f t="shared" si="0"/>
        <v>Up</v>
      </c>
      <c r="Q48" s="1"/>
      <c r="R48"/>
      <c r="S48" s="8">
        <f t="shared" si="1"/>
        <v>6</v>
      </c>
      <c r="T48" s="8">
        <f t="shared" si="2"/>
        <v>2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6" customFormat="1">
      <c r="A49" s="81" t="s">
        <v>74</v>
      </c>
      <c r="B49" s="81" t="s">
        <v>169</v>
      </c>
      <c r="C49" s="82">
        <v>3012</v>
      </c>
      <c r="D49" s="82">
        <v>2238</v>
      </c>
      <c r="E49" s="82">
        <v>1773</v>
      </c>
      <c r="F49" s="82">
        <v>2452</v>
      </c>
      <c r="G49" s="82" t="s">
        <v>169</v>
      </c>
      <c r="H49" s="82" t="s">
        <v>169</v>
      </c>
      <c r="I49" s="82" t="s">
        <v>169</v>
      </c>
      <c r="J49" s="82" t="s">
        <v>169</v>
      </c>
      <c r="K49" s="82" t="s">
        <v>169</v>
      </c>
      <c r="L49" s="82" t="s">
        <v>169</v>
      </c>
      <c r="M49" s="82" t="s">
        <v>169</v>
      </c>
      <c r="N49" s="82" t="s">
        <v>169</v>
      </c>
      <c r="O49" s="82">
        <v>9475</v>
      </c>
      <c r="P49" s="3" t="str">
        <f t="shared" si="0"/>
        <v>Strongly Down</v>
      </c>
      <c r="Q49" s="1"/>
      <c r="S49" s="8">
        <f t="shared" si="1"/>
        <v>-214.5</v>
      </c>
      <c r="T49" s="8">
        <f t="shared" si="2"/>
        <v>4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3" t="str">
        <f t="shared" si="0"/>
        <v/>
      </c>
      <c r="R50"/>
      <c r="S50" s="8" t="e">
        <f t="shared" si="1"/>
        <v>#DIV/0!</v>
      </c>
      <c r="T50" s="8">
        <f t="shared" si="2"/>
        <v>0</v>
      </c>
    </row>
    <row r="51" spans="1:33">
      <c r="A51"/>
      <c r="B51" s="59" t="s">
        <v>79</v>
      </c>
      <c r="C51" s="71">
        <v>12</v>
      </c>
      <c r="D51" s="71">
        <v>153</v>
      </c>
      <c r="E51" s="71">
        <v>126</v>
      </c>
      <c r="F51" s="71">
        <v>141</v>
      </c>
      <c r="G51"/>
      <c r="H51"/>
      <c r="I51"/>
      <c r="J51"/>
      <c r="K51"/>
      <c r="L51"/>
      <c r="M51"/>
      <c r="N51"/>
      <c r="O51" s="71">
        <v>432</v>
      </c>
      <c r="P51" s="3" t="str">
        <f t="shared" si="0"/>
        <v>Up</v>
      </c>
      <c r="R51"/>
      <c r="S51" s="8">
        <f t="shared" si="1"/>
        <v>36</v>
      </c>
      <c r="T51" s="8">
        <f t="shared" si="2"/>
        <v>4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>
      <c r="A52" s="81" t="s">
        <v>78</v>
      </c>
      <c r="B52" s="81" t="s">
        <v>169</v>
      </c>
      <c r="C52" s="82">
        <v>12</v>
      </c>
      <c r="D52" s="82">
        <v>153</v>
      </c>
      <c r="E52" s="82">
        <v>126</v>
      </c>
      <c r="F52" s="82">
        <v>141</v>
      </c>
      <c r="G52" s="82" t="s">
        <v>169</v>
      </c>
      <c r="H52" s="82" t="s">
        <v>169</v>
      </c>
      <c r="I52" s="82" t="s">
        <v>169</v>
      </c>
      <c r="J52" s="82" t="s">
        <v>169</v>
      </c>
      <c r="K52" s="82" t="s">
        <v>169</v>
      </c>
      <c r="L52" s="82" t="s">
        <v>169</v>
      </c>
      <c r="M52" s="82" t="s">
        <v>169</v>
      </c>
      <c r="N52" s="82" t="s">
        <v>169</v>
      </c>
      <c r="O52" s="82">
        <v>432</v>
      </c>
      <c r="P52" s="3" t="str">
        <f t="shared" si="0"/>
        <v>Up</v>
      </c>
      <c r="R52"/>
      <c r="S52" s="8">
        <f t="shared" si="1"/>
        <v>36</v>
      </c>
      <c r="T52" s="8">
        <f t="shared" si="2"/>
        <v>4</v>
      </c>
    </row>
    <row r="53" spans="1:33" s="6" customForma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3" t="str">
        <f t="shared" si="0"/>
        <v/>
      </c>
      <c r="Q53" s="1"/>
      <c r="R53"/>
      <c r="S53" s="8" t="e">
        <f t="shared" si="1"/>
        <v>#DIV/0!</v>
      </c>
      <c r="T53" s="8">
        <f t="shared" si="2"/>
        <v>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6" customFormat="1">
      <c r="A54"/>
      <c r="B54" s="59" t="s">
        <v>172</v>
      </c>
      <c r="C54"/>
      <c r="D54"/>
      <c r="E54"/>
      <c r="F54" s="71">
        <v>2</v>
      </c>
      <c r="G54"/>
      <c r="H54"/>
      <c r="I54"/>
      <c r="J54"/>
      <c r="K54"/>
      <c r="L54"/>
      <c r="M54"/>
      <c r="N54"/>
      <c r="O54" s="71">
        <v>2</v>
      </c>
      <c r="P54" s="3" t="str">
        <f t="shared" si="0"/>
        <v/>
      </c>
      <c r="Q54" s="1"/>
      <c r="S54" s="8" t="e">
        <f t="shared" si="1"/>
        <v>#DIV/0!</v>
      </c>
      <c r="T54" s="8">
        <f t="shared" si="2"/>
        <v>1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>
      <c r="A55" s="81" t="s">
        <v>171</v>
      </c>
      <c r="B55" s="81" t="s">
        <v>169</v>
      </c>
      <c r="C55" s="82" t="s">
        <v>169</v>
      </c>
      <c r="D55" s="82" t="s">
        <v>169</v>
      </c>
      <c r="E55" s="82" t="s">
        <v>169</v>
      </c>
      <c r="F55" s="82">
        <v>2</v>
      </c>
      <c r="G55" s="82" t="s">
        <v>169</v>
      </c>
      <c r="H55" s="82" t="s">
        <v>169</v>
      </c>
      <c r="I55" s="82" t="s">
        <v>169</v>
      </c>
      <c r="J55" s="82" t="s">
        <v>169</v>
      </c>
      <c r="K55" s="82" t="s">
        <v>169</v>
      </c>
      <c r="L55" s="82" t="s">
        <v>169</v>
      </c>
      <c r="M55" s="82" t="s">
        <v>169</v>
      </c>
      <c r="N55" s="82" t="s">
        <v>169</v>
      </c>
      <c r="O55" s="82">
        <v>2</v>
      </c>
      <c r="P55" s="3" t="str">
        <f t="shared" si="0"/>
        <v/>
      </c>
      <c r="R55"/>
      <c r="S55" s="8" t="e">
        <f t="shared" si="1"/>
        <v>#DIV/0!</v>
      </c>
      <c r="T55" s="8">
        <f t="shared" si="2"/>
        <v>1</v>
      </c>
    </row>
    <row r="56" spans="1:3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3" t="str">
        <f t="shared" si="0"/>
        <v/>
      </c>
      <c r="S56" s="8" t="e">
        <f t="shared" ref="S56" si="3">SLOPE(C56:N56,V$8:AG$8)</f>
        <v>#DIV/0!</v>
      </c>
      <c r="T56" s="8">
        <f t="shared" ref="T56" si="4">COUNT(C56:N56)</f>
        <v>0</v>
      </c>
    </row>
    <row r="57" spans="1:33">
      <c r="A57"/>
      <c r="B57" s="59" t="s">
        <v>163</v>
      </c>
      <c r="C57"/>
      <c r="D57" s="71">
        <v>20</v>
      </c>
      <c r="E57"/>
      <c r="F57" s="71">
        <v>40</v>
      </c>
      <c r="G57"/>
      <c r="H57"/>
      <c r="I57"/>
      <c r="J57"/>
      <c r="K57"/>
      <c r="L57"/>
      <c r="M57"/>
      <c r="N57"/>
      <c r="O57" s="71">
        <v>60</v>
      </c>
      <c r="P57" s="3" t="str">
        <f t="shared" si="0"/>
        <v>Up</v>
      </c>
      <c r="S57" s="8">
        <f t="shared" ref="S57:S59" si="5">SLOPE(C57:N57,V$8:AG$8)</f>
        <v>10</v>
      </c>
      <c r="T57" s="8">
        <f t="shared" ref="T57:T59" si="6">COUNT(C57:N57)</f>
        <v>2</v>
      </c>
    </row>
    <row r="58" spans="1:33">
      <c r="A58"/>
      <c r="B58" s="59" t="s">
        <v>164</v>
      </c>
      <c r="C58"/>
      <c r="D58" s="71">
        <v>40</v>
      </c>
      <c r="E58"/>
      <c r="F58"/>
      <c r="G58"/>
      <c r="H58"/>
      <c r="I58"/>
      <c r="J58"/>
      <c r="K58"/>
      <c r="L58"/>
      <c r="M58"/>
      <c r="N58"/>
      <c r="O58" s="71">
        <v>40</v>
      </c>
      <c r="P58" s="3" t="str">
        <f t="shared" si="0"/>
        <v/>
      </c>
      <c r="S58" s="8" t="e">
        <f t="shared" si="5"/>
        <v>#DIV/0!</v>
      </c>
      <c r="T58" s="8">
        <f t="shared" si="6"/>
        <v>1</v>
      </c>
    </row>
    <row r="59" spans="1:33">
      <c r="A59"/>
      <c r="B59" s="59" t="s">
        <v>82</v>
      </c>
      <c r="C59" s="71">
        <v>2056</v>
      </c>
      <c r="D59" s="71">
        <v>1870</v>
      </c>
      <c r="E59" s="71">
        <v>1250</v>
      </c>
      <c r="F59" s="71">
        <v>1546</v>
      </c>
      <c r="G59"/>
      <c r="H59"/>
      <c r="I59"/>
      <c r="J59"/>
      <c r="K59"/>
      <c r="L59"/>
      <c r="M59"/>
      <c r="N59"/>
      <c r="O59" s="71">
        <v>6722</v>
      </c>
      <c r="P59" s="3" t="str">
        <f t="shared" si="0"/>
        <v>Strongly Down</v>
      </c>
      <c r="S59" s="8">
        <f t="shared" si="5"/>
        <v>-215</v>
      </c>
      <c r="T59" s="8">
        <f t="shared" si="6"/>
        <v>4</v>
      </c>
    </row>
    <row r="60" spans="1:33">
      <c r="A60"/>
      <c r="B60" s="59" t="s">
        <v>166</v>
      </c>
      <c r="C60"/>
      <c r="D60" s="71">
        <v>19</v>
      </c>
      <c r="E60"/>
      <c r="F60" s="71">
        <v>19</v>
      </c>
      <c r="G60"/>
      <c r="H60"/>
      <c r="I60"/>
      <c r="J60"/>
      <c r="K60"/>
      <c r="L60"/>
      <c r="M60"/>
      <c r="N60"/>
      <c r="O60" s="71">
        <v>39</v>
      </c>
      <c r="P60" s="3" t="str">
        <f t="shared" si="0"/>
        <v>Unchanged</v>
      </c>
      <c r="S60" s="8">
        <f t="shared" ref="S60:S69" si="7">SLOPE(C60:N60,V$8:AG$8)</f>
        <v>0</v>
      </c>
      <c r="T60" s="8">
        <f t="shared" ref="T60:T69" si="8">COUNT(C60:N60)</f>
        <v>2</v>
      </c>
    </row>
    <row r="61" spans="1:33">
      <c r="A61"/>
      <c r="B61" s="59" t="s">
        <v>83</v>
      </c>
      <c r="C61" s="71">
        <v>295</v>
      </c>
      <c r="D61" s="71">
        <v>354</v>
      </c>
      <c r="E61" s="71">
        <v>118</v>
      </c>
      <c r="F61" s="71">
        <v>335</v>
      </c>
      <c r="G61"/>
      <c r="H61"/>
      <c r="I61"/>
      <c r="J61"/>
      <c r="K61"/>
      <c r="L61"/>
      <c r="M61"/>
      <c r="N61"/>
      <c r="O61" s="71">
        <v>1102</v>
      </c>
      <c r="P61" s="3" t="str">
        <f t="shared" si="0"/>
        <v>Down</v>
      </c>
      <c r="S61" s="8">
        <f t="shared" si="7"/>
        <v>-11.6</v>
      </c>
      <c r="T61" s="8">
        <f t="shared" si="8"/>
        <v>4</v>
      </c>
    </row>
    <row r="62" spans="1:33">
      <c r="A62"/>
      <c r="B62" s="59" t="s">
        <v>84</v>
      </c>
      <c r="C62"/>
      <c r="D62" s="71">
        <v>10</v>
      </c>
      <c r="E62"/>
      <c r="F62" s="71">
        <v>20</v>
      </c>
      <c r="G62"/>
      <c r="H62"/>
      <c r="I62"/>
      <c r="J62"/>
      <c r="K62"/>
      <c r="L62"/>
      <c r="M62"/>
      <c r="N62"/>
      <c r="O62" s="71">
        <v>30</v>
      </c>
      <c r="P62" s="3" t="str">
        <f t="shared" si="0"/>
        <v>Up</v>
      </c>
      <c r="S62" s="8">
        <f t="shared" si="7"/>
        <v>5</v>
      </c>
      <c r="T62" s="8">
        <f t="shared" si="8"/>
        <v>2</v>
      </c>
    </row>
    <row r="63" spans="1:33">
      <c r="A63"/>
      <c r="B63" s="59" t="s">
        <v>107</v>
      </c>
      <c r="C63" s="71">
        <v>19</v>
      </c>
      <c r="D63"/>
      <c r="E63" s="71">
        <v>20</v>
      </c>
      <c r="F63"/>
      <c r="G63"/>
      <c r="H63"/>
      <c r="I63"/>
      <c r="J63"/>
      <c r="K63"/>
      <c r="L63"/>
      <c r="M63"/>
      <c r="N63"/>
      <c r="O63" s="71">
        <v>39</v>
      </c>
      <c r="P63" s="3" t="str">
        <f t="shared" si="0"/>
        <v>Up</v>
      </c>
      <c r="S63" s="8">
        <f t="shared" si="7"/>
        <v>0.5</v>
      </c>
      <c r="T63" s="8">
        <f t="shared" si="8"/>
        <v>2</v>
      </c>
    </row>
    <row r="64" spans="1:33">
      <c r="A64"/>
      <c r="B64" s="59" t="s">
        <v>85</v>
      </c>
      <c r="C64"/>
      <c r="D64" s="71">
        <v>134</v>
      </c>
      <c r="E64" s="71">
        <v>154</v>
      </c>
      <c r="F64" s="71">
        <v>111</v>
      </c>
      <c r="G64"/>
      <c r="H64"/>
      <c r="I64"/>
      <c r="J64"/>
      <c r="K64"/>
      <c r="L64"/>
      <c r="M64"/>
      <c r="N64"/>
      <c r="O64" s="71">
        <v>399</v>
      </c>
      <c r="P64" s="3" t="str">
        <f t="shared" si="0"/>
        <v>Down</v>
      </c>
      <c r="S64" s="8">
        <f t="shared" si="7"/>
        <v>-11.5</v>
      </c>
      <c r="T64" s="8">
        <f t="shared" si="8"/>
        <v>3</v>
      </c>
    </row>
    <row r="65" spans="1:20">
      <c r="A65" s="81" t="s">
        <v>81</v>
      </c>
      <c r="B65" s="81" t="s">
        <v>169</v>
      </c>
      <c r="C65" s="82">
        <v>2370</v>
      </c>
      <c r="D65" s="82">
        <v>2446</v>
      </c>
      <c r="E65" s="82">
        <v>1543</v>
      </c>
      <c r="F65" s="82">
        <v>2070</v>
      </c>
      <c r="G65" s="82" t="s">
        <v>169</v>
      </c>
      <c r="H65" s="82" t="s">
        <v>169</v>
      </c>
      <c r="I65" s="82" t="s">
        <v>169</v>
      </c>
      <c r="J65" s="82" t="s">
        <v>169</v>
      </c>
      <c r="K65" s="82" t="s">
        <v>169</v>
      </c>
      <c r="L65" s="82" t="s">
        <v>169</v>
      </c>
      <c r="M65" s="82" t="s">
        <v>169</v>
      </c>
      <c r="N65" s="82" t="s">
        <v>169</v>
      </c>
      <c r="O65" s="82">
        <v>8428</v>
      </c>
      <c r="P65" s="3" t="str">
        <f t="shared" si="0"/>
        <v>Strongly Down</v>
      </c>
      <c r="S65" s="8">
        <f t="shared" si="7"/>
        <v>-180.3</v>
      </c>
      <c r="T65" s="8">
        <f t="shared" si="8"/>
        <v>4</v>
      </c>
    </row>
    <row r="66" spans="1:20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 s="3" t="str">
        <f t="shared" si="0"/>
        <v/>
      </c>
      <c r="S66" s="8" t="e">
        <f t="shared" si="7"/>
        <v>#DIV/0!</v>
      </c>
      <c r="T66" s="8">
        <f t="shared" si="8"/>
        <v>0</v>
      </c>
    </row>
    <row r="67" spans="1:20">
      <c r="A67"/>
      <c r="B67" s="59" t="s">
        <v>165</v>
      </c>
      <c r="C67"/>
      <c r="D67" s="71">
        <v>39</v>
      </c>
      <c r="E67" s="71">
        <v>39</v>
      </c>
      <c r="F67" s="71">
        <v>19</v>
      </c>
      <c r="G67"/>
      <c r="H67"/>
      <c r="I67"/>
      <c r="J67"/>
      <c r="K67"/>
      <c r="L67"/>
      <c r="M67"/>
      <c r="N67"/>
      <c r="O67" s="71">
        <v>97</v>
      </c>
      <c r="P67" s="3" t="str">
        <f t="shared" si="0"/>
        <v>Down</v>
      </c>
      <c r="S67" s="8">
        <f t="shared" si="7"/>
        <v>-10</v>
      </c>
      <c r="T67" s="8">
        <f t="shared" si="8"/>
        <v>3</v>
      </c>
    </row>
    <row r="68" spans="1:20">
      <c r="A68"/>
      <c r="B68" s="59" t="s">
        <v>59</v>
      </c>
      <c r="C68" s="71">
        <v>676</v>
      </c>
      <c r="D68" s="71">
        <v>579</v>
      </c>
      <c r="E68" s="71">
        <v>445</v>
      </c>
      <c r="F68" s="71">
        <v>467</v>
      </c>
      <c r="G68"/>
      <c r="H68"/>
      <c r="I68"/>
      <c r="J68"/>
      <c r="K68"/>
      <c r="L68"/>
      <c r="M68"/>
      <c r="N68"/>
      <c r="O68" s="71">
        <v>2168</v>
      </c>
      <c r="P68" s="3" t="str">
        <f t="shared" si="0"/>
        <v>Strongly Down</v>
      </c>
      <c r="S68" s="8">
        <f t="shared" si="7"/>
        <v>-76.099999999999994</v>
      </c>
      <c r="T68" s="8">
        <f t="shared" si="8"/>
        <v>4</v>
      </c>
    </row>
    <row r="69" spans="1:20">
      <c r="A69"/>
      <c r="B69" s="59" t="s">
        <v>88</v>
      </c>
      <c r="C69" s="71">
        <v>20</v>
      </c>
      <c r="D69"/>
      <c r="E69" s="71">
        <v>39</v>
      </c>
      <c r="F69" s="71">
        <v>20</v>
      </c>
      <c r="G69"/>
      <c r="H69"/>
      <c r="I69"/>
      <c r="J69"/>
      <c r="K69"/>
      <c r="L69"/>
      <c r="M69"/>
      <c r="N69"/>
      <c r="O69" s="71">
        <v>78</v>
      </c>
      <c r="P69" s="3" t="str">
        <f t="shared" si="0"/>
        <v>Up</v>
      </c>
      <c r="S69" s="8">
        <f t="shared" si="7"/>
        <v>1.3571428571428568</v>
      </c>
      <c r="T69" s="8">
        <f t="shared" si="8"/>
        <v>3</v>
      </c>
    </row>
    <row r="70" spans="1:20">
      <c r="A70"/>
      <c r="B70" s="59" t="s">
        <v>89</v>
      </c>
      <c r="C70"/>
      <c r="D70"/>
      <c r="E70" s="71">
        <v>20</v>
      </c>
      <c r="F70"/>
      <c r="G70"/>
      <c r="H70"/>
      <c r="I70"/>
      <c r="J70"/>
      <c r="K70"/>
      <c r="L70"/>
      <c r="M70"/>
      <c r="N70"/>
      <c r="O70" s="71">
        <v>20</v>
      </c>
      <c r="P70" s="3" t="str">
        <f t="shared" si="0"/>
        <v/>
      </c>
      <c r="S70" s="8" t="e">
        <f t="shared" ref="S70:S73" si="9">SLOPE(C70:N70,V$8:AG$8)</f>
        <v>#DIV/0!</v>
      </c>
      <c r="T70" s="8">
        <f t="shared" ref="T70:T73" si="10">COUNT(C70:N70)</f>
        <v>1</v>
      </c>
    </row>
    <row r="71" spans="1:20">
      <c r="A71" s="81" t="s">
        <v>87</v>
      </c>
      <c r="B71" s="81" t="s">
        <v>169</v>
      </c>
      <c r="C71" s="82">
        <v>696</v>
      </c>
      <c r="D71" s="82">
        <v>618</v>
      </c>
      <c r="E71" s="82">
        <v>543</v>
      </c>
      <c r="F71" s="82">
        <v>506</v>
      </c>
      <c r="G71" s="82" t="s">
        <v>169</v>
      </c>
      <c r="H71" s="82" t="s">
        <v>169</v>
      </c>
      <c r="I71" s="82" t="s">
        <v>169</v>
      </c>
      <c r="J71" s="82" t="s">
        <v>169</v>
      </c>
      <c r="K71" s="82" t="s">
        <v>169</v>
      </c>
      <c r="L71" s="82" t="s">
        <v>169</v>
      </c>
      <c r="M71" s="82" t="s">
        <v>169</v>
      </c>
      <c r="N71" s="82" t="s">
        <v>169</v>
      </c>
      <c r="O71" s="82">
        <v>2363</v>
      </c>
      <c r="P71" s="3" t="str">
        <f t="shared" ref="P71:P73" si="11">IF(COUNT($C71:$N71)&lt;2,"",IF($S71=0,"Unchanged",IF($S71&gt;=50,"Strongly Up",IF(AND($S71&lt;50,$S71&gt;0),"Up",IF($S71&lt;=-50,"Strongly Down",IF(AND($S71&gt;-50,$S71&lt;0),"Down","Error"))))))</f>
        <v>Strongly Down</v>
      </c>
      <c r="S71" s="8">
        <f t="shared" si="9"/>
        <v>-64.5</v>
      </c>
      <c r="T71" s="8">
        <f t="shared" si="10"/>
        <v>4</v>
      </c>
    </row>
    <row r="72" spans="1:20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 s="3" t="str">
        <f t="shared" si="11"/>
        <v/>
      </c>
      <c r="S72" s="8" t="e">
        <f t="shared" si="9"/>
        <v>#DIV/0!</v>
      </c>
      <c r="T72" s="8">
        <f t="shared" si="10"/>
        <v>0</v>
      </c>
    </row>
    <row r="73" spans="1:20">
      <c r="A73" s="81" t="s">
        <v>91</v>
      </c>
      <c r="B73" s="81" t="s">
        <v>169</v>
      </c>
      <c r="C73" s="82">
        <v>8466</v>
      </c>
      <c r="D73" s="82">
        <v>7576</v>
      </c>
      <c r="E73" s="82">
        <v>5810</v>
      </c>
      <c r="F73" s="82">
        <v>7062</v>
      </c>
      <c r="G73" s="82" t="s">
        <v>169</v>
      </c>
      <c r="H73" s="82" t="s">
        <v>169</v>
      </c>
      <c r="I73" s="82" t="s">
        <v>169</v>
      </c>
      <c r="J73" s="82" t="s">
        <v>169</v>
      </c>
      <c r="K73" s="82" t="s">
        <v>169</v>
      </c>
      <c r="L73" s="82" t="s">
        <v>169</v>
      </c>
      <c r="M73" s="82" t="s">
        <v>169</v>
      </c>
      <c r="N73" s="82" t="s">
        <v>169</v>
      </c>
      <c r="O73" s="82">
        <v>28915</v>
      </c>
      <c r="P73" s="3" t="str">
        <f t="shared" si="11"/>
        <v>Strongly Down</v>
      </c>
      <c r="S73" s="8">
        <f t="shared" si="9"/>
        <v>-597.79999999999995</v>
      </c>
      <c r="T73" s="8">
        <f t="shared" si="10"/>
        <v>4</v>
      </c>
    </row>
    <row r="74" spans="1:20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20">
      <c r="A75" s="90" t="s">
        <v>92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20">
      <c r="A76" s="90" t="s">
        <v>93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1:20">
      <c r="A77" s="90" t="s">
        <v>105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</row>
    <row r="78" spans="1:20">
      <c r="A78" s="91" t="s">
        <v>174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</row>
  </sheetData>
  <mergeCells count="7">
    <mergeCell ref="A75:O75"/>
    <mergeCell ref="A76:O76"/>
    <mergeCell ref="A77:O77"/>
    <mergeCell ref="A78:O78"/>
    <mergeCell ref="A1:O1"/>
    <mergeCell ref="A2:O2"/>
    <mergeCell ref="A3:O3"/>
  </mergeCells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49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2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09375" defaultRowHeight="13.2"/>
  <cols>
    <col min="1" max="1" width="14.5546875" style="45" bestFit="1" customWidth="1"/>
    <col min="2" max="2" width="12.44140625" style="45" bestFit="1" customWidth="1"/>
    <col min="3" max="3" width="13.6640625" style="45" bestFit="1" customWidth="1"/>
    <col min="4" max="4" width="12.44140625" style="45" bestFit="1" customWidth="1"/>
    <col min="5" max="5" width="13.6640625" style="45" bestFit="1" customWidth="1"/>
    <col min="6" max="7" width="12.44140625" style="45" bestFit="1" customWidth="1"/>
    <col min="8" max="9" width="16" style="45" bestFit="1" customWidth="1"/>
    <col min="10" max="10" width="12.44140625" style="45" bestFit="1" customWidth="1"/>
    <col min="11" max="11" width="9" style="45" bestFit="1" customWidth="1"/>
    <col min="12" max="16384" width="9.109375" style="43"/>
  </cols>
  <sheetData>
    <row r="1" spans="1:11" ht="17.399999999999999" customHeight="1">
      <c r="A1" s="87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5.6" customHeight="1">
      <c r="A2" s="88" t="s">
        <v>175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>
      <c r="A3"/>
      <c r="B3"/>
      <c r="C3"/>
      <c r="D3"/>
      <c r="E3"/>
      <c r="F3"/>
      <c r="G3"/>
      <c r="H3"/>
      <c r="I3"/>
      <c r="J3"/>
      <c r="K3"/>
    </row>
    <row r="4" spans="1:11" ht="53.4" thickBot="1">
      <c r="A4" s="79" t="s">
        <v>32</v>
      </c>
      <c r="B4" s="80" t="s">
        <v>134</v>
      </c>
      <c r="C4" s="80" t="s">
        <v>135</v>
      </c>
      <c r="D4" s="80" t="s">
        <v>136</v>
      </c>
      <c r="E4" s="80" t="s">
        <v>137</v>
      </c>
      <c r="F4" s="80" t="s">
        <v>138</v>
      </c>
      <c r="G4" s="80" t="s">
        <v>139</v>
      </c>
      <c r="H4" s="80" t="s">
        <v>140</v>
      </c>
      <c r="I4" s="80" t="s">
        <v>141</v>
      </c>
      <c r="J4" s="80" t="s">
        <v>142</v>
      </c>
      <c r="K4" s="80" t="s">
        <v>143</v>
      </c>
    </row>
    <row r="5" spans="1:11">
      <c r="A5" s="59" t="s">
        <v>39</v>
      </c>
      <c r="B5" s="71">
        <v>563</v>
      </c>
      <c r="C5"/>
      <c r="D5"/>
      <c r="E5"/>
      <c r="F5"/>
      <c r="G5"/>
      <c r="H5"/>
      <c r="I5"/>
      <c r="J5" s="71">
        <v>563</v>
      </c>
      <c r="K5" s="92" t="s">
        <v>176</v>
      </c>
    </row>
    <row r="6" spans="1:11">
      <c r="A6" s="59" t="s">
        <v>167</v>
      </c>
      <c r="B6"/>
      <c r="C6"/>
      <c r="D6"/>
      <c r="E6"/>
      <c r="F6"/>
      <c r="G6"/>
      <c r="H6"/>
      <c r="I6" s="71">
        <v>170</v>
      </c>
      <c r="J6" s="71">
        <v>170</v>
      </c>
      <c r="K6" s="92" t="s">
        <v>177</v>
      </c>
    </row>
    <row r="7" spans="1:11">
      <c r="A7" s="59" t="s">
        <v>44</v>
      </c>
      <c r="B7" s="71">
        <v>44216</v>
      </c>
      <c r="C7"/>
      <c r="D7"/>
      <c r="E7" s="71">
        <v>16</v>
      </c>
      <c r="F7"/>
      <c r="G7"/>
      <c r="H7" s="71">
        <v>11</v>
      </c>
      <c r="I7" s="71">
        <v>221</v>
      </c>
      <c r="J7" s="71">
        <v>44465</v>
      </c>
      <c r="K7" s="92" t="s">
        <v>178</v>
      </c>
    </row>
    <row r="8" spans="1:11">
      <c r="A8" s="59" t="s">
        <v>61</v>
      </c>
      <c r="B8" s="71">
        <v>251</v>
      </c>
      <c r="C8"/>
      <c r="D8"/>
      <c r="E8"/>
      <c r="F8"/>
      <c r="G8"/>
      <c r="H8"/>
      <c r="I8"/>
      <c r="J8" s="71">
        <v>251</v>
      </c>
      <c r="K8" s="92" t="s">
        <v>179</v>
      </c>
    </row>
    <row r="9" spans="1:11">
      <c r="A9" s="59" t="s">
        <v>64</v>
      </c>
      <c r="B9" s="71">
        <v>1943</v>
      </c>
      <c r="C9"/>
      <c r="D9"/>
      <c r="E9"/>
      <c r="F9"/>
      <c r="G9"/>
      <c r="H9"/>
      <c r="I9"/>
      <c r="J9" s="71">
        <v>1943</v>
      </c>
      <c r="K9" s="92" t="s">
        <v>180</v>
      </c>
    </row>
    <row r="10" spans="1:11">
      <c r="A10" s="59" t="s">
        <v>67</v>
      </c>
      <c r="B10" s="71">
        <v>2855</v>
      </c>
      <c r="C10"/>
      <c r="D10"/>
      <c r="E10" s="71">
        <v>20</v>
      </c>
      <c r="F10"/>
      <c r="G10"/>
      <c r="H10" s="71">
        <v>1</v>
      </c>
      <c r="I10" s="71">
        <v>0</v>
      </c>
      <c r="J10" s="71">
        <v>2877</v>
      </c>
      <c r="K10" s="92" t="s">
        <v>181</v>
      </c>
    </row>
    <row r="11" spans="1:11">
      <c r="A11" s="59" t="s">
        <v>70</v>
      </c>
      <c r="B11" s="71">
        <v>2974</v>
      </c>
      <c r="C11" s="71">
        <v>633</v>
      </c>
      <c r="D11" s="71">
        <v>258</v>
      </c>
      <c r="E11" s="71">
        <v>132</v>
      </c>
      <c r="F11" s="71">
        <v>4606</v>
      </c>
      <c r="G11"/>
      <c r="H11" s="71">
        <v>9</v>
      </c>
      <c r="I11" s="71">
        <v>234</v>
      </c>
      <c r="J11" s="71">
        <v>8847</v>
      </c>
      <c r="K11" s="92" t="s">
        <v>182</v>
      </c>
    </row>
    <row r="12" spans="1:11">
      <c r="A12" s="59" t="s">
        <v>74</v>
      </c>
      <c r="B12" s="71">
        <v>58537</v>
      </c>
      <c r="C12" s="71">
        <v>2</v>
      </c>
      <c r="D12" s="71">
        <v>143</v>
      </c>
      <c r="E12" s="71">
        <v>29</v>
      </c>
      <c r="F12" s="71">
        <v>5</v>
      </c>
      <c r="G12"/>
      <c r="H12" s="71">
        <v>4</v>
      </c>
      <c r="I12" s="71">
        <v>45</v>
      </c>
      <c r="J12" s="71">
        <v>58764</v>
      </c>
      <c r="K12" s="92" t="s">
        <v>183</v>
      </c>
    </row>
    <row r="13" spans="1:11">
      <c r="A13" s="59" t="s">
        <v>78</v>
      </c>
      <c r="B13" s="71">
        <v>2977</v>
      </c>
      <c r="C13" s="71">
        <v>5138</v>
      </c>
      <c r="D13" s="71">
        <v>21</v>
      </c>
      <c r="E13" s="71">
        <v>41</v>
      </c>
      <c r="F13" s="71">
        <v>23539</v>
      </c>
      <c r="G13" s="71">
        <v>9</v>
      </c>
      <c r="H13" s="71">
        <v>83</v>
      </c>
      <c r="I13" s="71">
        <v>2227</v>
      </c>
      <c r="J13" s="71">
        <v>34035</v>
      </c>
      <c r="K13" s="92" t="s">
        <v>184</v>
      </c>
    </row>
    <row r="14" spans="1:11">
      <c r="A14" s="59" t="s">
        <v>171</v>
      </c>
      <c r="B14" s="71">
        <v>33</v>
      </c>
      <c r="C14"/>
      <c r="D14"/>
      <c r="E14"/>
      <c r="F14"/>
      <c r="G14"/>
      <c r="H14"/>
      <c r="I14" s="71">
        <v>2</v>
      </c>
      <c r="J14" s="71">
        <v>35</v>
      </c>
      <c r="K14"/>
    </row>
    <row r="15" spans="1:11">
      <c r="A15" s="59" t="s">
        <v>81</v>
      </c>
      <c r="B15" s="71">
        <v>33648</v>
      </c>
      <c r="C15" s="71">
        <v>52</v>
      </c>
      <c r="D15" s="71">
        <v>64</v>
      </c>
      <c r="E15" s="71">
        <v>27</v>
      </c>
      <c r="F15" s="71">
        <v>13</v>
      </c>
      <c r="G15"/>
      <c r="H15" s="71">
        <v>7</v>
      </c>
      <c r="I15" s="71">
        <v>33</v>
      </c>
      <c r="J15" s="71">
        <v>33845</v>
      </c>
      <c r="K15" s="92" t="s">
        <v>185</v>
      </c>
    </row>
    <row r="16" spans="1:11">
      <c r="A16" s="59" t="s">
        <v>87</v>
      </c>
      <c r="B16" s="71">
        <v>1071</v>
      </c>
      <c r="C16"/>
      <c r="D16"/>
      <c r="E16" s="71">
        <v>25</v>
      </c>
      <c r="F16"/>
      <c r="G16"/>
      <c r="H16"/>
      <c r="I16" s="71">
        <v>128</v>
      </c>
      <c r="J16" s="71">
        <v>1224</v>
      </c>
      <c r="K16" s="92" t="s">
        <v>186</v>
      </c>
    </row>
    <row r="17" spans="1:11">
      <c r="A17" s="59" t="s">
        <v>187</v>
      </c>
      <c r="B17"/>
      <c r="C17"/>
      <c r="D17"/>
      <c r="E17"/>
      <c r="F17"/>
      <c r="G17"/>
      <c r="H17"/>
      <c r="I17"/>
      <c r="J17"/>
      <c r="K17" s="92">
        <v>-100</v>
      </c>
    </row>
    <row r="18" spans="1:11" ht="13.5" customHeight="1">
      <c r="A18" s="81" t="s">
        <v>144</v>
      </c>
      <c r="B18" s="82">
        <v>149068</v>
      </c>
      <c r="C18" s="82">
        <v>5826</v>
      </c>
      <c r="D18" s="82">
        <v>486</v>
      </c>
      <c r="E18" s="82">
        <v>291</v>
      </c>
      <c r="F18" s="82">
        <v>28163</v>
      </c>
      <c r="G18" s="82">
        <v>9</v>
      </c>
      <c r="H18" s="82">
        <v>114</v>
      </c>
      <c r="I18" s="82">
        <v>3061</v>
      </c>
      <c r="J18" s="82">
        <v>187018</v>
      </c>
      <c r="K18" s="93" t="s">
        <v>188</v>
      </c>
    </row>
    <row r="19" spans="1:11" ht="12.75" customHeight="1">
      <c r="A19"/>
      <c r="B19"/>
      <c r="C19"/>
      <c r="D19"/>
      <c r="E19"/>
      <c r="F19"/>
      <c r="G19"/>
      <c r="H19"/>
      <c r="I19"/>
      <c r="J19"/>
      <c r="K19"/>
    </row>
    <row r="20" spans="1:11" ht="12.75" customHeight="1">
      <c r="A20" s="90" t="s">
        <v>92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>
      <c r="A21" s="91" t="s">
        <v>93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>
      <c r="A22" s="90" t="s">
        <v>106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>
      <c r="A23" s="91" t="s">
        <v>174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</row>
  </sheetData>
  <mergeCells count="6">
    <mergeCell ref="A22:K22"/>
    <mergeCell ref="A23:K23"/>
    <mergeCell ref="A21:K21"/>
    <mergeCell ref="A1:K1"/>
    <mergeCell ref="A2:K2"/>
    <mergeCell ref="A20:K20"/>
  </mergeCells>
  <phoneticPr fontId="33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fitToHeight="0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30:R49"/>
  <sheetViews>
    <sheetView showGridLines="0" zoomScaleNormal="100" workbookViewId="0"/>
  </sheetViews>
  <sheetFormatPr defaultColWidth="9.109375" defaultRowHeight="13.2"/>
  <cols>
    <col min="1" max="16384" width="9.109375" style="26"/>
  </cols>
  <sheetData>
    <row r="30" spans="18:18">
      <c r="R30" s="53"/>
    </row>
    <row r="49" spans="2:2">
      <c r="B49" s="26" t="s">
        <v>27</v>
      </c>
    </row>
  </sheetData>
  <printOptions horizontalCentered="1"/>
  <pageMargins left="0.74803149606299213" right="0.74803149606299213" top="0.98425196850393704" bottom="0.78740157480314965" header="0.39370078740157483" footer="0.39370078740157483"/>
  <pageSetup paperSize="9" scale="68" orientation="portrait" r:id="rId1"/>
  <headerFooter alignWithMargins="0">
    <oddHeader>&amp;C&amp;"Arial,Bold"&amp;14Beef + Lamb New Zealand  Economic Service&amp;R&amp;D
&amp;T</oddHeader>
    <oddFooter>&amp;L[&amp;F][&amp;A]&amp;Rpage 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7C5E420B54BBAC28D21D435E04A" ma:contentTypeVersion="75" ma:contentTypeDescription="Create a new document." ma:contentTypeScope="" ma:versionID="7c534a6a65bd7d59c5c24915a33a75f1">
  <xsd:schema xmlns:xsd="http://www.w3.org/2001/XMLSchema" xmlns:xs="http://www.w3.org/2001/XMLSchema" xmlns:p="http://schemas.microsoft.com/office/2006/metadata/properties" xmlns:ns2="e65ff5ba-2350-411d-919c-f0ecd50d8772" xmlns:ns3="9b4950db-b4dd-4448-b765-cabc6a8709bc" xmlns:ns4="438235c6-ddec-45d0-845d-cbf1e817c49f" xmlns:ns5="6ce6134d-4723-4cef-a4ab-c557f0eea40c" targetNamespace="http://schemas.microsoft.com/office/2006/metadata/properties" ma:root="true" ma:fieldsID="b169d977fec101ea7c21669a222b2a32" ns2:_="" ns3:_="" ns4:_="" ns5:_="">
    <xsd:import namespace="e65ff5ba-2350-411d-919c-f0ecd50d8772"/>
    <xsd:import namespace="9b4950db-b4dd-4448-b765-cabc6a8709bc"/>
    <xsd:import namespace="438235c6-ddec-45d0-845d-cbf1e817c49f"/>
    <xsd:import namespace="6ce6134d-4723-4cef-a4ab-c557f0eea40c"/>
    <xsd:element name="properties">
      <xsd:complexType>
        <xsd:sequence>
          <xsd:element name="documentManagement">
            <xsd:complexType>
              <xsd:all>
                <xsd:element ref="ns2:Job_x0023_"/>
                <xsd:element ref="ns3:_dlc_DocIdUrl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3:_dlc_DocId" minOccurs="0"/>
                <xsd:element ref="ns3:_dlc_DocIdPersistId" minOccurs="0"/>
                <xsd:element ref="ns5:MediaLengthInSeconds" minOccurs="0"/>
                <xsd:element ref="ns5:lcf76f155ced4ddcb4097134ff3c332f" minOccurs="0"/>
                <xsd:element ref="ns3:TaxCatchAll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ff5ba-2350-411d-919c-f0ecd50d8772" elementFormDefault="qualified">
    <xsd:import namespace="http://schemas.microsoft.com/office/2006/documentManagement/types"/>
    <xsd:import namespace="http://schemas.microsoft.com/office/infopath/2007/PartnerControls"/>
    <xsd:element name="Job_x0023_" ma:index="2" ma:displayName="Job Number" ma:format="Dropdown" ma:indexed="true" ma:internalName="Job_x0023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hidden="true" ma:indexed="true" ma:internalName="_dlc_DocId" ma:readOnly="true">
      <xsd:simpleType>
        <xsd:restriction base="dms:Text"/>
      </xsd:simpleType>
    </xsd:element>
    <xsd:element name="_dlc_DocIdPersistId" ma:index="2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7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35c6-ddec-45d0-845d-cbf1e817c4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6134d-4723-4cef-a4ab-c557f0eea40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3_ xmlns="e65ff5ba-2350-411d-919c-f0ecd50d8772">P24006</Job_x0023_>
    <_dlc_DocId xmlns="9b4950db-b4dd-4448-b765-cabc6a8709bc">RQDAPT2VTZDA-1620515682-47671</_dlc_DocId>
    <_dlc_DocIdUrl xmlns="9b4950db-b4dd-4448-b765-cabc6a8709bc">
      <Url>https://beeflamb.sharepoint.com/sites/documents/insight/_layouts/15/DocIdRedir.aspx?ID=RQDAPT2VTZDA-1620515682-47671</Url>
      <Description>RQDAPT2VTZDA-1620515682-47671</Description>
    </_dlc_DocIdUrl>
    <_dlc_DocIdPersistId xmlns="9b4950db-b4dd-4448-b765-cabc6a8709bc" xsi:nil="true"/>
    <lcf76f155ced4ddcb4097134ff3c332f xmlns="6ce6134d-4723-4cef-a4ab-c557f0eea40c">
      <Terms xmlns="http://schemas.microsoft.com/office/infopath/2007/PartnerControls"/>
    </lcf76f155ced4ddcb4097134ff3c332f>
    <TaxCatchAll xmlns="9b4950db-b4dd-4448-b765-cabc6a8709b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D2AAC-041F-4A81-A07A-BC984F13E09F}"/>
</file>

<file path=customXml/itemProps2.xml><?xml version="1.0" encoding="utf-8"?>
<ds:datastoreItem xmlns:ds="http://schemas.openxmlformats.org/officeDocument/2006/customXml" ds:itemID="{34AF6A98-EF0F-4DC6-8137-EC4451C1D55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53FE914-2BE6-4A81-909C-C29312421E49}">
  <ds:schemaRefs>
    <ds:schemaRef ds:uri="http://purl.org/dc/elements/1.1/"/>
    <ds:schemaRef ds:uri="e65ff5ba-2350-411d-919c-f0ecd50d8772"/>
    <ds:schemaRef ds:uri="http://www.w3.org/XML/1998/namespace"/>
    <ds:schemaRef ds:uri="http://schemas.microsoft.com/office/2006/documentManagement/types"/>
    <ds:schemaRef ds:uri="438235c6-ddec-45d0-845d-cbf1e817c49f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ce6134d-4723-4cef-a4ab-c557f0eea40c"/>
    <ds:schemaRef ds:uri="9b4950db-b4dd-4448-b765-cabc6a8709bc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058EBBE-074E-4402-9FBF-C17BCA88F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Table 6.1</vt:lpstr>
      <vt:lpstr>Table 6.2</vt:lpstr>
      <vt:lpstr>Table 6.3</vt:lpstr>
      <vt:lpstr>Table 6.4</vt:lpstr>
      <vt:lpstr>Table 6.5</vt:lpstr>
      <vt:lpstr>Table 6.6</vt:lpstr>
      <vt:lpstr>Graphs</vt:lpstr>
      <vt:lpstr>Graphs!Print_Area</vt:lpstr>
      <vt:lpstr>Summary!Print_Area</vt:lpstr>
      <vt:lpstr>'Table 6.1'!Print_Titles</vt:lpstr>
      <vt:lpstr>'Table 6.2'!Print_Titles</vt:lpstr>
      <vt:lpstr>'Table 6.3'!Print_Titles</vt:lpstr>
      <vt:lpstr>'Table 6.4'!Print_Titles</vt:lpstr>
      <vt:lpstr>'Table 6.6'!Print_Titles</vt:lpstr>
    </vt:vector>
  </TitlesOfParts>
  <Manager/>
  <Company>Meat and Wool 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FinchL</dc:creator>
  <cp:keywords/>
  <dc:description/>
  <cp:lastModifiedBy>Brian Speirs</cp:lastModifiedBy>
  <cp:revision/>
  <cp:lastPrinted>2023-12-20T00:00:27Z</cp:lastPrinted>
  <dcterms:created xsi:type="dcterms:W3CDTF">2007-04-26T21:03:53Z</dcterms:created>
  <dcterms:modified xsi:type="dcterms:W3CDTF">2024-11-25T00:32:02Z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0x010100656D17C5E420B54BBAC28D21D435E04A</vt:lpwstr>
  </property>
  <property fmtid="{D5CDD505-2E9C-101B-9397-08002B2CF9AE}" pid="4" name="_dlc_DocIdItemGuid">
    <vt:lpwstr>92b06845-91dc-4375-8365-ccfc06cf30f3</vt:lpwstr>
  </property>
  <property fmtid="{D5CDD505-2E9C-101B-9397-08002B2CF9AE}" pid="5" name="MediaServiceImageTags">
    <vt:lpwstr/>
  </property>
</Properties>
</file>